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Buh</author>
  </authors>
  <commentList>
    <comment ref="C7" authorId="0">
      <text>
        <r>
          <rPr>
            <b/>
            <sz val="8"/>
            <rFont val="Tahoma"/>
            <family val="0"/>
          </rPr>
          <t>Buh: +6,5% к 16,90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<sst xmlns="http://schemas.openxmlformats.org/spreadsheetml/2006/main" count="151" uniqueCount="131">
  <si>
    <t>Наименование поставщика</t>
  </si>
  <si>
    <t>За что</t>
  </si>
  <si>
    <t>Башинформсвязь</t>
  </si>
  <si>
    <t>гор.телефоны всех подразделений</t>
  </si>
  <si>
    <t>вывоз ТБО</t>
  </si>
  <si>
    <t>дератизация и дезинфекция</t>
  </si>
  <si>
    <t xml:space="preserve">Электроэнергия </t>
  </si>
  <si>
    <t>Уфанет</t>
  </si>
  <si>
    <t>интернет</t>
  </si>
  <si>
    <t>Центр безопасности</t>
  </si>
  <si>
    <t>Уфабумторг</t>
  </si>
  <si>
    <t>канцтовары</t>
  </si>
  <si>
    <t xml:space="preserve">Страхование ОСАГО </t>
  </si>
  <si>
    <t>трактор</t>
  </si>
  <si>
    <t>Страхование лифтов в год</t>
  </si>
  <si>
    <t>Стоимость используемых материалов для текущего ремонта</t>
  </si>
  <si>
    <t>Прочие расходы: быт.химия, спец.одежда, эл.лампы, расходные д/сантехн.работ</t>
  </si>
  <si>
    <t>Плата за негативное воздействие на окружающую среду (рассчитывается и уплачивается ежеквартально до 20 числа после окончания квартала)</t>
  </si>
  <si>
    <t>уплач.1раз в квартал*4квартала</t>
  </si>
  <si>
    <t>Зарплата + Обеспечение соц.пакетом сотрудников ТСЖ согл. ТК РФ (расчитывается исходя из Рекомендаций нормирования труда работников, занятых содержанием и ремонтом жилищного фонда, утв. Приказом Госстроя России от 09.12.99 №139) Коэф-т плановых невыходов = отпускные выплаты13 мес/12 мес. = 1,083, + пособия по временной нетрудоспособности = 1,12</t>
  </si>
  <si>
    <t>Всего зарплата:</t>
  </si>
  <si>
    <t>Всего расходов по статье:</t>
  </si>
  <si>
    <t>Техническое обслуживание</t>
  </si>
  <si>
    <t>Ежемесячный взнос</t>
  </si>
  <si>
    <t>Общая площадь, кв.м.</t>
  </si>
  <si>
    <t>Сумма сбора в месяц всего, руб.</t>
  </si>
  <si>
    <t>Техническое обслуживание (содержание и ремонт)</t>
  </si>
  <si>
    <t xml:space="preserve">Ежемесячный взнос </t>
  </si>
  <si>
    <t>Итого доходов от Уставной деятельности:</t>
  </si>
  <si>
    <t>ДОХОДЫ ТСЖ от Уставной деятельности</t>
  </si>
  <si>
    <t>Наименование целевого поступления</t>
  </si>
  <si>
    <t>Доходы в год, руб.</t>
  </si>
  <si>
    <t>Расходы в год, руб.</t>
  </si>
  <si>
    <t>Остаток (+) /перерасход (-), руб.</t>
  </si>
  <si>
    <t>Всего :</t>
  </si>
  <si>
    <t>Инжтехлифт / Эксперт</t>
  </si>
  <si>
    <t>Экопром</t>
  </si>
  <si>
    <t>Заработная плата консьержев ТСЖ (13 чел.)</t>
  </si>
  <si>
    <t>ежегодное</t>
  </si>
  <si>
    <t>Прочие расходы</t>
  </si>
  <si>
    <t>Текущий ремонт, благоустройство, озеленение</t>
  </si>
  <si>
    <t>Юристы</t>
  </si>
  <si>
    <t>Обслуживание шлагбаумов (диагностика и ремонт)</t>
  </si>
  <si>
    <t>Обслуживание лифтов (37 лифтов)</t>
  </si>
  <si>
    <t>Возмещение ущерба третьим лицам</t>
  </si>
  <si>
    <t>Заработная плата персонала ТСЖ (28чел.) ( с уборщицами)</t>
  </si>
  <si>
    <t>Расходы на юрид.услуги</t>
  </si>
  <si>
    <t>услуги банка (Сбербанк + Уралсиб)</t>
  </si>
  <si>
    <t>Подписка на ИТСв год  ВДГБ "Учет в управл.комп., тсж и жск"( ВДГБ ежегодное ИТС; Сайт "ТСЖ" ; ЗУП )</t>
  </si>
  <si>
    <t>за период</t>
  </si>
  <si>
    <t xml:space="preserve">Расходы по статье "Ежемесячный взнос" </t>
  </si>
  <si>
    <t>ФОТ за период</t>
  </si>
  <si>
    <t>непредвиденные расходы</t>
  </si>
  <si>
    <t xml:space="preserve">охрана 10 000 в месяц на все посты </t>
  </si>
  <si>
    <t>Приобретение / замена основных средств, оборудоания</t>
  </si>
  <si>
    <t xml:space="preserve">Стоимость ГСМ (диз.топливо,масла, запчасти и пр. для трактора) на зимний период </t>
  </si>
  <si>
    <t>Трактор 2006год.вып. Требуется периодически замена запасных частей, регулярное  тех.обслуживание</t>
  </si>
  <si>
    <t>Вывоз снега</t>
  </si>
  <si>
    <t>ИП Загитов</t>
  </si>
  <si>
    <t>ООО Вектор</t>
  </si>
  <si>
    <t>Обслуживание оргтехники и телефонов, сайта www,ufapark,ru, заполнение обязательных сайтов ГЖИ, настройка ЛВС и прочее</t>
  </si>
  <si>
    <t xml:space="preserve">Услуги программиста, обновление программного обеспечения, доработка форм и сервис-услуг (обслуживание автоматизированных выгрузок в системы безналичных платежей) </t>
  </si>
  <si>
    <t>примечание</t>
  </si>
  <si>
    <t>устранение аварий и прочее</t>
  </si>
  <si>
    <t>плановые обязательные обучения сотрудников: охрана труда, лифтеры, электрики. Оценка раб.мест</t>
  </si>
  <si>
    <t>МКД 64</t>
  </si>
  <si>
    <t>МКД 64/1</t>
  </si>
  <si>
    <t>МКД 64/2</t>
  </si>
  <si>
    <t xml:space="preserve">всего </t>
  </si>
  <si>
    <t>в том числе поступления по ст. " содержание и ремонт":</t>
  </si>
  <si>
    <t>в том числе поступления по ст. " еж.взнос":</t>
  </si>
  <si>
    <t>ФОТ в месяц</t>
  </si>
  <si>
    <t>Заработная плата сторожей на шлагбаумах+ диспетчеры ЖД70  (8+2=10чел.)</t>
  </si>
  <si>
    <t>Всего расходов с налогами   в месяц руб.</t>
  </si>
  <si>
    <t>МКД 66</t>
  </si>
  <si>
    <t>МКД 66/2</t>
  </si>
  <si>
    <t>МКД 68</t>
  </si>
  <si>
    <t>МКД 70/1</t>
  </si>
  <si>
    <t>МКД 70/2</t>
  </si>
  <si>
    <t>МКД 70</t>
  </si>
  <si>
    <t>Площадь МКД, кв.м.</t>
  </si>
  <si>
    <t>Всего за год, руб.</t>
  </si>
  <si>
    <t>% площади МКД от общей площади всех МКД</t>
  </si>
  <si>
    <t xml:space="preserve">Статья "ЗАРПЛАТА" </t>
  </si>
  <si>
    <t>оформление технических документов,   ремонт насосов, поверка ОПУ, замена ОПУ, установка автоматизированной системы управления в ЦТП (регулирующие приборы и датчики давления), металлоконструкции, мероприятия по противопожарной безопасности (двери пи пр.) почтовые услуги, хим.чистка спец.одежды и пр.</t>
  </si>
  <si>
    <t>гос.пошлины, почтовые, нотариальные, командировочные и пр.</t>
  </si>
  <si>
    <t>Сумма за период (ПЛАН), руб.</t>
  </si>
  <si>
    <t>Расходы в месяц (ПЛАН), руб.</t>
  </si>
  <si>
    <t xml:space="preserve">                                                                                                                                         
(техническое обслуживание (содержание и ремонт), ежемесячный взнос  в многоквартирных домах, расположенных по адресу: г.Уфа, Р.Зорге, дома №№64, 64/1, 64/2, 66, 66/2, 68, 70, 70/1, 70/2, обслуживаемых ТСЖ "Парковый")</t>
  </si>
  <si>
    <t>Тариф  руб./кв.м.</t>
  </si>
  <si>
    <t>БашУралЛифт</t>
  </si>
  <si>
    <t>Ежегодное обязательное  техническое освидетельствование лифтов (1лифт=4000)</t>
  </si>
  <si>
    <t>Уфимская медико-профилактическая компания</t>
  </si>
  <si>
    <t>ИТС 1С, СБИИС+ Цитрус (сайт) 24661+4000</t>
  </si>
  <si>
    <t>юрид.сопровождение приходящий юрист по договору ГПХ (на руки получает 10-12т.р.)</t>
  </si>
  <si>
    <t>Страхование ответственности</t>
  </si>
  <si>
    <t>Сумма сбора в месяц всего, руб. ПЛАН</t>
  </si>
  <si>
    <t>Сумма сбора в за период всего, руб. ПЛАН</t>
  </si>
  <si>
    <t>Прочие расходы: быт.химия, спец.одежда, эл.лампы,расходные д/сантехн.работ (4100 на каждый дом в месяц)</t>
  </si>
  <si>
    <t xml:space="preserve">Полученный доход от коммерческой деятельности </t>
  </si>
  <si>
    <t>Расходы по статье "Техническое обслуживание" на 12 календарных месяцев</t>
  </si>
  <si>
    <t>Всего расходов по статье техн.обслуживание на 12 календарных месяцев :</t>
  </si>
  <si>
    <t>11862*12+15000=157344</t>
  </si>
  <si>
    <t>11862*10 =118620</t>
  </si>
  <si>
    <t>(275964+15%)*1,12=355441,63</t>
  </si>
  <si>
    <t>ФОТ с налогами на 12 календарных месяцев план</t>
  </si>
  <si>
    <t xml:space="preserve">СМЕТА доходов и расходов ТСЖ «Парковый» </t>
  </si>
  <si>
    <t>на ПЕРИОД 01.07.2019г. - 30.06.2020г.</t>
  </si>
  <si>
    <t>ФАКТ за 2018г.</t>
  </si>
  <si>
    <t>Сбор и утилизация КГМ и строит.мусора</t>
  </si>
  <si>
    <t>комиссии ГОРОД, РКО, прием наличности, перечисления и пр. (услуги банка   + услуги банка эквайринг )</t>
  </si>
  <si>
    <t>факт за 2018год</t>
  </si>
  <si>
    <t xml:space="preserve"> налоги с ФОТ 30,28% в мес.(пфр - 22%; фсс -2,9%; ФФОМС - 5,1%; ФСС НС 0,28%), руб.</t>
  </si>
  <si>
    <t>Пониженный тариф отменен с 2019г. Вместо 20,28% расчитываем 30,28%</t>
  </si>
  <si>
    <t>Всего расходов по статье: на период 2018г факт</t>
  </si>
  <si>
    <t>С налогами 30,28%</t>
  </si>
  <si>
    <t>расход эл.энергии на МОП, освещение придомовой территории (примерно 1дом = 10462,96руб.в месяц)</t>
  </si>
  <si>
    <t>Сумма сбора в за период всего, руб. ФАКТ за 2018год</t>
  </si>
  <si>
    <t xml:space="preserve">пени </t>
  </si>
  <si>
    <t>Общедомовые нужды (примерно 4907,41 руб на каждый дом в месяц)</t>
  </si>
  <si>
    <t xml:space="preserve">ип каримов </t>
  </si>
  <si>
    <t xml:space="preserve">согласно плана </t>
  </si>
  <si>
    <t>868430,88 (содержание паркомест 387600+480830,88 прочие расходы, напр., сварочные работы, дет.праздники, прочее)</t>
  </si>
  <si>
    <t>"УТВЕРЖДЕНО" 
 решением Общего собрания членов  
 от "_____" _________________2019г.
 ТСЖ "Парковый"
(Протокол №___от "___" _________ 2019 г.)
Председатель Правления ТСЖ "Парковый"
 ______________ Суворов И.А.</t>
  </si>
  <si>
    <t>"ОДОБРЕНО"
решением Правления 
ТСЖ "Парковый"
(Протокол б/н от __________г.)
Председатель Правления ТСЖ "Парковый"
 ______________ Суворов И.А.</t>
  </si>
  <si>
    <t>В среднем 3700 руб за 1 машина</t>
  </si>
  <si>
    <t xml:space="preserve"> № п/п</t>
  </si>
  <si>
    <t>№ п/п</t>
  </si>
  <si>
    <t xml:space="preserve"> ОДН</t>
  </si>
  <si>
    <t>Обслуживание 8 шлагбаумов (диагностика и ремонт, запчасти)</t>
  </si>
  <si>
    <t>(551200+15%)*1,12 = 709945,60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</si>
</sst>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/>
    </xf>
    <xf numFmtId="4" fontId="0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6" xfId="0" applyNumberFormat="1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25">
      <selection activeCell="F45" sqref="F45"/>
    </sheetView>
  </sheetViews>
  <sheetFormatPr defaultColWidth="9.140625" defaultRowHeight="12.75"/>
  <cols>
    <col min="1" max="1" width="5.8515625" style="27" customWidth="1"/>
    <col min="2" max="2" width="27.8515625" style="15" customWidth="1"/>
    <col min="3" max="3" width="20.57421875" style="20" customWidth="1"/>
    <col min="4" max="4" width="15.00390625" style="20" customWidth="1"/>
    <col min="5" max="5" width="16.8515625" style="15" customWidth="1"/>
    <col min="6" max="6" width="18.00390625" style="24" customWidth="1"/>
    <col min="7" max="7" width="16.00390625" style="15" customWidth="1"/>
    <col min="8" max="8" width="12.421875" style="20" customWidth="1"/>
    <col min="9" max="9" width="15.28125" style="15" customWidth="1"/>
    <col min="10" max="10" width="12.421875" style="15" customWidth="1"/>
    <col min="11" max="12" width="12.7109375" style="15" bestFit="1" customWidth="1"/>
    <col min="13" max="16384" width="9.140625" style="15" customWidth="1"/>
  </cols>
  <sheetData>
    <row r="1" spans="1:8" s="11" customFormat="1" ht="121.5" customHeight="1">
      <c r="A1" s="84"/>
      <c r="B1" s="10" t="s">
        <v>124</v>
      </c>
      <c r="C1" s="10"/>
      <c r="D1" s="10"/>
      <c r="F1" s="54" t="s">
        <v>123</v>
      </c>
      <c r="G1" s="55"/>
      <c r="H1" s="10"/>
    </row>
    <row r="2" spans="1:8" s="11" customFormat="1" ht="25.5" customHeight="1">
      <c r="A2" s="84"/>
      <c r="B2" s="56" t="s">
        <v>106</v>
      </c>
      <c r="C2" s="56"/>
      <c r="D2" s="56"/>
      <c r="E2" s="56"/>
      <c r="F2" s="56"/>
      <c r="G2" s="56"/>
      <c r="H2" s="56"/>
    </row>
    <row r="3" spans="1:8" s="11" customFormat="1" ht="18.75" customHeight="1">
      <c r="A3" s="84"/>
      <c r="B3" s="56" t="s">
        <v>107</v>
      </c>
      <c r="C3" s="56"/>
      <c r="D3" s="56"/>
      <c r="E3" s="56"/>
      <c r="F3" s="56"/>
      <c r="G3" s="56"/>
      <c r="H3" s="56"/>
    </row>
    <row r="4" spans="2:7" ht="31.5" customHeight="1">
      <c r="B4" s="56" t="s">
        <v>88</v>
      </c>
      <c r="C4" s="57"/>
      <c r="D4" s="57"/>
      <c r="E4" s="57"/>
      <c r="F4" s="57"/>
      <c r="G4" s="57"/>
    </row>
    <row r="5" spans="2:7" ht="18.75" customHeight="1">
      <c r="B5" s="78" t="s">
        <v>29</v>
      </c>
      <c r="C5" s="78"/>
      <c r="D5" s="78"/>
      <c r="E5" s="78"/>
      <c r="F5" s="26"/>
      <c r="G5" s="27"/>
    </row>
    <row r="6" spans="1:11" ht="87" customHeight="1">
      <c r="A6" s="82" t="s">
        <v>126</v>
      </c>
      <c r="B6" s="7" t="s">
        <v>30</v>
      </c>
      <c r="C6" s="4"/>
      <c r="D6" s="4" t="s">
        <v>89</v>
      </c>
      <c r="E6" s="4" t="s">
        <v>24</v>
      </c>
      <c r="F6" s="12" t="s">
        <v>96</v>
      </c>
      <c r="G6" s="4" t="s">
        <v>97</v>
      </c>
      <c r="H6" s="4" t="s">
        <v>117</v>
      </c>
      <c r="I6" s="4"/>
      <c r="J6" s="13"/>
      <c r="K6" s="14"/>
    </row>
    <row r="7" spans="1:11" ht="27.75" customHeight="1">
      <c r="A7" s="83">
        <v>1</v>
      </c>
      <c r="B7" s="16" t="s">
        <v>26</v>
      </c>
      <c r="C7" s="12"/>
      <c r="D7" s="2">
        <v>21.62</v>
      </c>
      <c r="E7" s="28">
        <f>C25</f>
        <v>70679.59999999999</v>
      </c>
      <c r="F7" s="29">
        <f>D7*E7</f>
        <v>1528092.9519999998</v>
      </c>
      <c r="G7" s="29">
        <f>D7*E7*12</f>
        <v>18337115.424</v>
      </c>
      <c r="H7" s="46">
        <v>16950750.24</v>
      </c>
      <c r="I7" s="50"/>
      <c r="J7" s="17"/>
      <c r="K7" s="14"/>
    </row>
    <row r="8" spans="1:11" ht="28.5" customHeight="1">
      <c r="A8" s="83">
        <v>2</v>
      </c>
      <c r="B8" s="16" t="s">
        <v>27</v>
      </c>
      <c r="C8" s="12"/>
      <c r="D8" s="12">
        <v>3.9</v>
      </c>
      <c r="E8" s="29">
        <f>E7</f>
        <v>70679.59999999999</v>
      </c>
      <c r="F8" s="29">
        <f>D8*E8</f>
        <v>275650.43999999994</v>
      </c>
      <c r="G8" s="29">
        <f>D8*E8*12</f>
        <v>3307805.2799999993</v>
      </c>
      <c r="H8" s="46">
        <v>3238252.05</v>
      </c>
      <c r="I8" s="47"/>
      <c r="J8" s="17"/>
      <c r="K8" s="14"/>
    </row>
    <row r="9" spans="1:11" ht="28.5" customHeight="1">
      <c r="A9" s="83">
        <v>3</v>
      </c>
      <c r="B9" s="16" t="s">
        <v>118</v>
      </c>
      <c r="C9" s="12"/>
      <c r="D9" s="12"/>
      <c r="E9" s="29"/>
      <c r="F9" s="29"/>
      <c r="G9" s="29"/>
      <c r="H9" s="46">
        <v>252490.91</v>
      </c>
      <c r="I9" s="47"/>
      <c r="J9" s="17"/>
      <c r="K9" s="14"/>
    </row>
    <row r="10" spans="1:11" ht="23.25" customHeight="1">
      <c r="A10" s="83">
        <v>4</v>
      </c>
      <c r="B10" s="30" t="s">
        <v>28</v>
      </c>
      <c r="C10" s="19"/>
      <c r="D10" s="19"/>
      <c r="E10" s="18"/>
      <c r="F10" s="5">
        <f>SUM(F7:F8)</f>
        <v>1803743.3919999998</v>
      </c>
      <c r="G10" s="5">
        <f>SUM(G7:G8)</f>
        <v>21644920.703999996</v>
      </c>
      <c r="H10" s="23">
        <f>H7+H8+H9</f>
        <v>20441493.2</v>
      </c>
      <c r="I10" s="5"/>
      <c r="J10" s="17"/>
      <c r="K10" s="14"/>
    </row>
    <row r="11" ht="12.75" customHeight="1" hidden="1"/>
    <row r="12" ht="12.75" customHeight="1"/>
    <row r="13" ht="12.75" customHeight="1"/>
    <row r="14" ht="12.75" customHeight="1"/>
    <row r="15" spans="1:6" ht="42.75" customHeight="1">
      <c r="A15" s="82" t="s">
        <v>126</v>
      </c>
      <c r="B15" s="19" t="s">
        <v>69</v>
      </c>
      <c r="C15" s="34" t="s">
        <v>80</v>
      </c>
      <c r="D15" s="12" t="s">
        <v>25</v>
      </c>
      <c r="E15" s="34" t="s">
        <v>81</v>
      </c>
      <c r="F15" s="4" t="s">
        <v>82</v>
      </c>
    </row>
    <row r="16" spans="1:6" ht="18.75" customHeight="1">
      <c r="A16" s="83">
        <v>1</v>
      </c>
      <c r="B16" s="34" t="s">
        <v>65</v>
      </c>
      <c r="C16" s="34">
        <v>7244.8</v>
      </c>
      <c r="D16" s="18">
        <f>C16*D7</f>
        <v>156632.576</v>
      </c>
      <c r="E16" s="18">
        <f>D16*12</f>
        <v>1879590.912</v>
      </c>
      <c r="F16" s="18">
        <f>C16/E7*100</f>
        <v>10.250199491791125</v>
      </c>
    </row>
    <row r="17" spans="1:6" ht="12.75" customHeight="1">
      <c r="A17" s="83">
        <v>2</v>
      </c>
      <c r="B17" s="34" t="s">
        <v>66</v>
      </c>
      <c r="C17" s="34">
        <v>4726.4</v>
      </c>
      <c r="D17" s="18">
        <f>C17*D7</f>
        <v>102184.768</v>
      </c>
      <c r="E17" s="18">
        <f aca="true" t="shared" si="0" ref="E17:E24">D17*12</f>
        <v>1226217.216</v>
      </c>
      <c r="F17" s="18">
        <f>C17/E8*100</f>
        <v>6.687078025342531</v>
      </c>
    </row>
    <row r="18" spans="1:6" ht="12.75" customHeight="1">
      <c r="A18" s="83">
        <v>3</v>
      </c>
      <c r="B18" s="34" t="s">
        <v>67</v>
      </c>
      <c r="C18" s="34">
        <v>4585.71</v>
      </c>
      <c r="D18" s="18">
        <f>C18*D7</f>
        <v>99143.05020000001</v>
      </c>
      <c r="E18" s="18">
        <f t="shared" si="0"/>
        <v>1189716.6024000002</v>
      </c>
      <c r="F18" s="18">
        <f>C18/E7*100</f>
        <v>6.488024833190907</v>
      </c>
    </row>
    <row r="19" spans="1:6" ht="12.75" customHeight="1">
      <c r="A19" s="83">
        <v>4</v>
      </c>
      <c r="B19" s="34" t="s">
        <v>74</v>
      </c>
      <c r="C19" s="34">
        <v>4922.1</v>
      </c>
      <c r="D19" s="18">
        <f>C19*D7</f>
        <v>106415.80200000001</v>
      </c>
      <c r="E19" s="18">
        <f t="shared" si="0"/>
        <v>1276989.624</v>
      </c>
      <c r="F19" s="18">
        <f>C19/E8*100</f>
        <v>6.963961312740877</v>
      </c>
    </row>
    <row r="20" spans="1:6" ht="12.75" customHeight="1">
      <c r="A20" s="83">
        <v>5</v>
      </c>
      <c r="B20" s="34" t="s">
        <v>75</v>
      </c>
      <c r="C20" s="34">
        <v>6377.63</v>
      </c>
      <c r="D20" s="18">
        <f>C20*D7</f>
        <v>137884.3606</v>
      </c>
      <c r="E20" s="18">
        <f t="shared" si="0"/>
        <v>1654612.3272000002</v>
      </c>
      <c r="F20" s="18">
        <f>C20/E7*100</f>
        <v>9.02329667966429</v>
      </c>
    </row>
    <row r="21" spans="1:6" ht="12.75" customHeight="1">
      <c r="A21" s="83">
        <v>6</v>
      </c>
      <c r="B21" s="34" t="s">
        <v>76</v>
      </c>
      <c r="C21" s="34">
        <v>7805</v>
      </c>
      <c r="D21" s="18">
        <f>C21*D7</f>
        <v>168744.1</v>
      </c>
      <c r="E21" s="18">
        <f t="shared" si="0"/>
        <v>2024929.2000000002</v>
      </c>
      <c r="F21" s="18">
        <f>C21/E7*100</f>
        <v>11.04279028177862</v>
      </c>
    </row>
    <row r="22" spans="1:6" ht="12.75" customHeight="1">
      <c r="A22" s="83">
        <v>7</v>
      </c>
      <c r="B22" s="34" t="s">
        <v>79</v>
      </c>
      <c r="C22" s="34">
        <v>14473.63</v>
      </c>
      <c r="D22" s="18">
        <f>C22*D7</f>
        <v>312919.8806</v>
      </c>
      <c r="E22" s="18">
        <f t="shared" si="0"/>
        <v>3755038.5671999995</v>
      </c>
      <c r="F22" s="18">
        <f>C22/E7*100</f>
        <v>20.477804062275396</v>
      </c>
    </row>
    <row r="23" spans="1:6" ht="12.75" customHeight="1">
      <c r="A23" s="83">
        <v>8</v>
      </c>
      <c r="B23" s="34" t="s">
        <v>77</v>
      </c>
      <c r="C23" s="34">
        <v>9683.8</v>
      </c>
      <c r="D23" s="18">
        <f>C23*D7</f>
        <v>209363.756</v>
      </c>
      <c r="E23" s="18">
        <f t="shared" si="0"/>
        <v>2512365.0719999997</v>
      </c>
      <c r="F23" s="18">
        <f>C23/E7*100</f>
        <v>13.700983027634567</v>
      </c>
    </row>
    <row r="24" spans="1:6" ht="12.75" customHeight="1">
      <c r="A24" s="83">
        <v>9</v>
      </c>
      <c r="B24" s="34" t="s">
        <v>78</v>
      </c>
      <c r="C24" s="34">
        <v>10860.53</v>
      </c>
      <c r="D24" s="18">
        <f>C24*D7</f>
        <v>234804.65860000002</v>
      </c>
      <c r="E24" s="18">
        <f t="shared" si="0"/>
        <v>2817655.9032000005</v>
      </c>
      <c r="F24" s="18">
        <f>C24/E7*100</f>
        <v>15.365862285581699</v>
      </c>
    </row>
    <row r="25" spans="1:6" ht="12.75" customHeight="1">
      <c r="A25" s="83">
        <v>10</v>
      </c>
      <c r="B25" s="34" t="s">
        <v>68</v>
      </c>
      <c r="C25" s="18">
        <f>SUM(C16:C24)</f>
        <v>70679.59999999999</v>
      </c>
      <c r="D25" s="18">
        <f>SUM(D16:D24)</f>
        <v>1528092.952</v>
      </c>
      <c r="E25" s="18">
        <f>D25*12</f>
        <v>18337115.424000002</v>
      </c>
      <c r="F25" s="18">
        <f>SUM(F16:F24)</f>
        <v>100.00000000000001</v>
      </c>
    </row>
    <row r="26" spans="2:7" ht="12.75" customHeight="1">
      <c r="B26" s="14"/>
      <c r="C26" s="25"/>
      <c r="D26" s="25"/>
      <c r="E26" s="22"/>
      <c r="F26" s="22"/>
      <c r="G26" s="22"/>
    </row>
    <row r="27" spans="1:7" ht="36.75" customHeight="1">
      <c r="A27" s="82" t="s">
        <v>126</v>
      </c>
      <c r="B27" s="19" t="s">
        <v>70</v>
      </c>
      <c r="C27" s="34" t="s">
        <v>80</v>
      </c>
      <c r="D27" s="12" t="s">
        <v>25</v>
      </c>
      <c r="E27" s="34" t="s">
        <v>81</v>
      </c>
      <c r="F27" s="4" t="s">
        <v>82</v>
      </c>
      <c r="G27" s="14"/>
    </row>
    <row r="28" spans="1:7" ht="12.75" customHeight="1">
      <c r="A28" s="83">
        <v>1</v>
      </c>
      <c r="B28" s="34" t="s">
        <v>65</v>
      </c>
      <c r="C28" s="34">
        <v>7244.8</v>
      </c>
      <c r="D28" s="18">
        <f>C28*D8</f>
        <v>28254.72</v>
      </c>
      <c r="E28" s="18">
        <f>D28*12</f>
        <v>339056.64</v>
      </c>
      <c r="F28" s="18">
        <f>C28/E7*100</f>
        <v>10.250199491791125</v>
      </c>
      <c r="G28" s="14"/>
    </row>
    <row r="29" spans="1:7" ht="12.75" customHeight="1">
      <c r="A29" s="83">
        <v>2</v>
      </c>
      <c r="B29" s="34" t="s">
        <v>66</v>
      </c>
      <c r="C29" s="34">
        <v>4726.4</v>
      </c>
      <c r="D29" s="18">
        <f>C29*D8</f>
        <v>18432.96</v>
      </c>
      <c r="E29" s="18">
        <f aca="true" t="shared" si="1" ref="E29:E37">D29*12</f>
        <v>221195.52</v>
      </c>
      <c r="F29" s="18">
        <f>C29/E8*100</f>
        <v>6.687078025342531</v>
      </c>
      <c r="G29" s="14"/>
    </row>
    <row r="30" spans="1:7" ht="12.75" customHeight="1">
      <c r="A30" s="83">
        <v>3</v>
      </c>
      <c r="B30" s="34" t="s">
        <v>67</v>
      </c>
      <c r="C30" s="34">
        <v>4585.71</v>
      </c>
      <c r="D30" s="18">
        <f>C30*D8</f>
        <v>17884.269</v>
      </c>
      <c r="E30" s="18">
        <f t="shared" si="1"/>
        <v>214611.228</v>
      </c>
      <c r="F30" s="18">
        <f>C30/E7*100</f>
        <v>6.488024833190907</v>
      </c>
      <c r="G30" s="14"/>
    </row>
    <row r="31" spans="1:7" ht="12.75" customHeight="1">
      <c r="A31" s="83">
        <v>4</v>
      </c>
      <c r="B31" s="34" t="s">
        <v>74</v>
      </c>
      <c r="C31" s="34">
        <v>4922.1</v>
      </c>
      <c r="D31" s="18">
        <f>C31*D8</f>
        <v>19196.190000000002</v>
      </c>
      <c r="E31" s="18">
        <f t="shared" si="1"/>
        <v>230354.28000000003</v>
      </c>
      <c r="F31" s="18">
        <f>C31/E7*100</f>
        <v>6.963961312740877</v>
      </c>
      <c r="G31" s="14"/>
    </row>
    <row r="32" spans="1:7" ht="12.75" customHeight="1">
      <c r="A32" s="83">
        <v>5</v>
      </c>
      <c r="B32" s="34" t="s">
        <v>75</v>
      </c>
      <c r="C32" s="34">
        <v>6377.63</v>
      </c>
      <c r="D32" s="18">
        <f>C32*D8</f>
        <v>24872.757</v>
      </c>
      <c r="E32" s="18">
        <f t="shared" si="1"/>
        <v>298473.08400000003</v>
      </c>
      <c r="F32" s="18">
        <f>C32/E7*100</f>
        <v>9.02329667966429</v>
      </c>
      <c r="G32" s="14"/>
    </row>
    <row r="33" spans="1:7" ht="12.75" customHeight="1">
      <c r="A33" s="83">
        <v>6</v>
      </c>
      <c r="B33" s="34" t="s">
        <v>76</v>
      </c>
      <c r="C33" s="34">
        <v>7805</v>
      </c>
      <c r="D33" s="18">
        <f>C33*D8</f>
        <v>30439.5</v>
      </c>
      <c r="E33" s="18">
        <f t="shared" si="1"/>
        <v>365274</v>
      </c>
      <c r="F33" s="18">
        <f>C33/E7*100</f>
        <v>11.04279028177862</v>
      </c>
      <c r="G33" s="22"/>
    </row>
    <row r="34" spans="1:7" ht="12.75" customHeight="1">
      <c r="A34" s="83">
        <v>7</v>
      </c>
      <c r="B34" s="34" t="s">
        <v>79</v>
      </c>
      <c r="C34" s="34">
        <v>14473.63</v>
      </c>
      <c r="D34" s="18">
        <f>C34*D8</f>
        <v>56447.15699999999</v>
      </c>
      <c r="E34" s="18">
        <f t="shared" si="1"/>
        <v>677365.8839999998</v>
      </c>
      <c r="F34" s="18">
        <f>C34/E7*100</f>
        <v>20.477804062275396</v>
      </c>
      <c r="G34" s="22"/>
    </row>
    <row r="35" spans="1:7" ht="12.75" customHeight="1">
      <c r="A35" s="83">
        <v>8</v>
      </c>
      <c r="B35" s="34" t="s">
        <v>77</v>
      </c>
      <c r="C35" s="34">
        <v>9683.8</v>
      </c>
      <c r="D35" s="18">
        <f>C35*D8</f>
        <v>37766.82</v>
      </c>
      <c r="E35" s="18">
        <f t="shared" si="1"/>
        <v>453201.83999999997</v>
      </c>
      <c r="F35" s="18">
        <f>C35/E7*100</f>
        <v>13.700983027634567</v>
      </c>
      <c r="G35" s="22"/>
    </row>
    <row r="36" spans="1:7" ht="12.75" customHeight="1">
      <c r="A36" s="83">
        <v>9</v>
      </c>
      <c r="B36" s="34" t="s">
        <v>78</v>
      </c>
      <c r="C36" s="34">
        <v>10860.53</v>
      </c>
      <c r="D36" s="18">
        <f>C36*D8</f>
        <v>42356.067</v>
      </c>
      <c r="E36" s="18">
        <f t="shared" si="1"/>
        <v>508272.804</v>
      </c>
      <c r="F36" s="18">
        <f>C36/E7*100</f>
        <v>15.365862285581699</v>
      </c>
      <c r="G36" s="22"/>
    </row>
    <row r="37" spans="1:7" ht="12.75" customHeight="1">
      <c r="A37" s="83">
        <v>10</v>
      </c>
      <c r="B37" s="34" t="s">
        <v>68</v>
      </c>
      <c r="C37" s="18">
        <f>SUM(C28:C36)</f>
        <v>70679.59999999999</v>
      </c>
      <c r="D37" s="18">
        <f>SUM(D28:D36)</f>
        <v>275650.44</v>
      </c>
      <c r="E37" s="18">
        <f t="shared" si="1"/>
        <v>3307805.2800000003</v>
      </c>
      <c r="F37" s="18">
        <f>SUM(F28:F36)</f>
        <v>100.00000000000001</v>
      </c>
      <c r="G37" s="22"/>
    </row>
    <row r="38" spans="2:7" ht="12.75" customHeight="1">
      <c r="B38" s="14"/>
      <c r="C38" s="25"/>
      <c r="D38" s="25"/>
      <c r="E38" s="22"/>
      <c r="F38" s="22"/>
      <c r="G38" s="22"/>
    </row>
    <row r="39" spans="2:5" ht="24" customHeight="1">
      <c r="B39" s="36" t="s">
        <v>100</v>
      </c>
      <c r="C39" s="33"/>
      <c r="D39" s="33"/>
      <c r="E39" s="32"/>
    </row>
    <row r="40" spans="1:9" ht="68.25" customHeight="1">
      <c r="A40" s="82" t="s">
        <v>126</v>
      </c>
      <c r="B40" s="4" t="s">
        <v>0</v>
      </c>
      <c r="C40" s="4" t="s">
        <v>1</v>
      </c>
      <c r="D40" s="4"/>
      <c r="E40" s="4" t="s">
        <v>87</v>
      </c>
      <c r="F40" s="12" t="s">
        <v>86</v>
      </c>
      <c r="G40" s="4" t="s">
        <v>108</v>
      </c>
      <c r="H40" s="4" t="s">
        <v>62</v>
      </c>
      <c r="I40" s="14"/>
    </row>
    <row r="41" spans="1:8" ht="33" customHeight="1">
      <c r="A41" s="83">
        <v>1</v>
      </c>
      <c r="B41" s="19" t="s">
        <v>90</v>
      </c>
      <c r="C41" s="19" t="s">
        <v>43</v>
      </c>
      <c r="D41" s="18"/>
      <c r="E41" s="40">
        <v>106780</v>
      </c>
      <c r="F41" s="40">
        <v>1281360</v>
      </c>
      <c r="G41" s="44">
        <v>1281360</v>
      </c>
      <c r="H41" s="23"/>
    </row>
    <row r="42" spans="1:8" ht="73.5" customHeight="1">
      <c r="A42" s="83">
        <v>2</v>
      </c>
      <c r="B42" s="19" t="s">
        <v>35</v>
      </c>
      <c r="C42" s="19" t="s">
        <v>91</v>
      </c>
      <c r="D42" s="18"/>
      <c r="E42" s="40"/>
      <c r="F42" s="40">
        <v>148000</v>
      </c>
      <c r="G42" s="44">
        <v>148000</v>
      </c>
      <c r="H42" s="23"/>
    </row>
    <row r="43" spans="1:8" ht="28.5" customHeight="1">
      <c r="A43" s="83">
        <v>3</v>
      </c>
      <c r="B43" s="19" t="s">
        <v>2</v>
      </c>
      <c r="C43" s="19" t="s">
        <v>3</v>
      </c>
      <c r="D43" s="18"/>
      <c r="E43" s="40">
        <v>3879</v>
      </c>
      <c r="F43" s="40">
        <v>46550</v>
      </c>
      <c r="G43" s="41">
        <v>46550.26</v>
      </c>
      <c r="H43" s="23"/>
    </row>
    <row r="44" spans="1:8" ht="78" customHeight="1">
      <c r="A44" s="83">
        <v>4</v>
      </c>
      <c r="B44" s="19" t="s">
        <v>36</v>
      </c>
      <c r="C44" s="19" t="s">
        <v>4</v>
      </c>
      <c r="D44" s="18"/>
      <c r="E44" s="40">
        <v>0</v>
      </c>
      <c r="F44" s="40">
        <v>14000</v>
      </c>
      <c r="G44" s="41">
        <v>1072383.15</v>
      </c>
      <c r="H44" s="23" t="s">
        <v>109</v>
      </c>
    </row>
    <row r="45" spans="1:8" ht="27.75" customHeight="1">
      <c r="A45" s="83">
        <v>5</v>
      </c>
      <c r="B45" s="19" t="s">
        <v>92</v>
      </c>
      <c r="C45" s="19" t="s">
        <v>5</v>
      </c>
      <c r="D45" s="18"/>
      <c r="E45" s="40">
        <v>5807.68</v>
      </c>
      <c r="F45" s="40">
        <v>69692.11</v>
      </c>
      <c r="G45" s="41">
        <v>67662.24</v>
      </c>
      <c r="H45" s="23"/>
    </row>
    <row r="46" spans="1:8" ht="84.75" customHeight="1">
      <c r="A46" s="83">
        <v>6</v>
      </c>
      <c r="B46" s="19" t="s">
        <v>6</v>
      </c>
      <c r="C46" s="4" t="s">
        <v>116</v>
      </c>
      <c r="D46" s="18"/>
      <c r="E46" s="40">
        <v>95833.33</v>
      </c>
      <c r="F46" s="40">
        <v>1130000</v>
      </c>
      <c r="G46" s="41">
        <v>1132855.05</v>
      </c>
      <c r="H46" s="23"/>
    </row>
    <row r="47" spans="1:8" ht="12.75">
      <c r="A47" s="83">
        <v>7</v>
      </c>
      <c r="B47" s="19" t="s">
        <v>7</v>
      </c>
      <c r="C47" s="19" t="s">
        <v>8</v>
      </c>
      <c r="D47" s="18"/>
      <c r="E47" s="42">
        <v>1100</v>
      </c>
      <c r="F47" s="40">
        <f>E47*12</f>
        <v>13200</v>
      </c>
      <c r="G47" s="44">
        <v>13200</v>
      </c>
      <c r="H47" s="19"/>
    </row>
    <row r="48" spans="1:8" ht="25.5">
      <c r="A48" s="83">
        <v>8</v>
      </c>
      <c r="B48" s="19" t="s">
        <v>9</v>
      </c>
      <c r="C48" s="19" t="s">
        <v>53</v>
      </c>
      <c r="D48" s="18"/>
      <c r="E48" s="40">
        <v>10000</v>
      </c>
      <c r="F48" s="40">
        <f>E48*12</f>
        <v>120000</v>
      </c>
      <c r="G48" s="44">
        <v>120000</v>
      </c>
      <c r="H48" s="19"/>
    </row>
    <row r="49" spans="1:8" ht="51">
      <c r="A49" s="83">
        <v>9</v>
      </c>
      <c r="B49" s="19" t="s">
        <v>41</v>
      </c>
      <c r="C49" s="19" t="s">
        <v>94</v>
      </c>
      <c r="D49" s="18"/>
      <c r="E49" s="42">
        <v>21900</v>
      </c>
      <c r="F49" s="40">
        <f>E49*12</f>
        <v>262800</v>
      </c>
      <c r="G49" s="44">
        <v>188586.4</v>
      </c>
      <c r="H49" s="23"/>
    </row>
    <row r="50" spans="1:8" ht="63.75" hidden="1">
      <c r="A50" s="83">
        <v>10</v>
      </c>
      <c r="B50" s="19" t="s">
        <v>46</v>
      </c>
      <c r="C50" s="19" t="s">
        <v>85</v>
      </c>
      <c r="D50" s="18"/>
      <c r="E50" s="40"/>
      <c r="F50" s="48">
        <v>0</v>
      </c>
      <c r="G50" s="49"/>
      <c r="H50" s="23"/>
    </row>
    <row r="51" spans="1:8" ht="97.5" customHeight="1">
      <c r="A51" s="83">
        <v>10</v>
      </c>
      <c r="B51" s="19" t="s">
        <v>16</v>
      </c>
      <c r="C51" s="19" t="s">
        <v>98</v>
      </c>
      <c r="D51" s="18"/>
      <c r="E51" s="40">
        <v>26100</v>
      </c>
      <c r="F51" s="40">
        <f>E51*12</f>
        <v>313200</v>
      </c>
      <c r="G51" s="41">
        <v>536897.76</v>
      </c>
      <c r="H51" s="23"/>
    </row>
    <row r="52" spans="1:8" ht="12.75">
      <c r="A52" s="83">
        <v>11</v>
      </c>
      <c r="B52" s="19" t="s">
        <v>10</v>
      </c>
      <c r="C52" s="19" t="s">
        <v>11</v>
      </c>
      <c r="D52" s="18"/>
      <c r="E52" s="40">
        <v>3000</v>
      </c>
      <c r="F52" s="40">
        <v>36000</v>
      </c>
      <c r="G52" s="41">
        <v>35146.08</v>
      </c>
      <c r="H52" s="23"/>
    </row>
    <row r="53" spans="1:8" ht="12.75">
      <c r="A53" s="83">
        <v>12</v>
      </c>
      <c r="B53" s="19" t="s">
        <v>12</v>
      </c>
      <c r="C53" s="19" t="s">
        <v>13</v>
      </c>
      <c r="D53" s="18"/>
      <c r="E53" s="40"/>
      <c r="F53" s="40">
        <v>2000</v>
      </c>
      <c r="G53" s="41">
        <v>1719.72</v>
      </c>
      <c r="H53" s="23"/>
    </row>
    <row r="54" spans="1:8" ht="12.75">
      <c r="A54" s="83">
        <v>13</v>
      </c>
      <c r="B54" s="19" t="s">
        <v>95</v>
      </c>
      <c r="C54" s="19"/>
      <c r="D54" s="18"/>
      <c r="E54" s="40"/>
      <c r="F54" s="40">
        <v>190000</v>
      </c>
      <c r="G54" s="41">
        <v>190000</v>
      </c>
      <c r="H54" s="23"/>
    </row>
    <row r="55" spans="1:8" ht="12.75">
      <c r="A55" s="83">
        <v>14</v>
      </c>
      <c r="B55" s="19" t="s">
        <v>14</v>
      </c>
      <c r="C55" s="19" t="s">
        <v>38</v>
      </c>
      <c r="D55" s="18"/>
      <c r="E55" s="40"/>
      <c r="F55" s="40">
        <v>13000</v>
      </c>
      <c r="G55" s="44">
        <v>13000</v>
      </c>
      <c r="H55" s="19"/>
    </row>
    <row r="56" spans="1:8" ht="38.25">
      <c r="A56" s="83">
        <v>15</v>
      </c>
      <c r="B56" s="19" t="s">
        <v>54</v>
      </c>
      <c r="C56" s="53"/>
      <c r="D56" s="18"/>
      <c r="E56" s="40"/>
      <c r="F56" s="40">
        <v>350000</v>
      </c>
      <c r="G56" s="44">
        <v>386840.4</v>
      </c>
      <c r="H56" s="23"/>
    </row>
    <row r="57" spans="1:8" ht="63.75">
      <c r="A57" s="83">
        <v>16</v>
      </c>
      <c r="B57" s="19" t="s">
        <v>60</v>
      </c>
      <c r="C57" s="19" t="s">
        <v>58</v>
      </c>
      <c r="D57" s="18"/>
      <c r="E57" s="40">
        <v>15000</v>
      </c>
      <c r="F57" s="40">
        <v>180000</v>
      </c>
      <c r="G57" s="41">
        <v>172500</v>
      </c>
      <c r="H57" s="23"/>
    </row>
    <row r="58" spans="1:8" ht="120.75" customHeight="1">
      <c r="A58" s="83">
        <v>17</v>
      </c>
      <c r="B58" s="19" t="s">
        <v>61</v>
      </c>
      <c r="C58" s="19" t="s">
        <v>59</v>
      </c>
      <c r="D58" s="18"/>
      <c r="E58" s="40">
        <v>3750</v>
      </c>
      <c r="F58" s="40">
        <v>45000</v>
      </c>
      <c r="G58" s="44">
        <v>28381.07</v>
      </c>
      <c r="H58" s="23"/>
    </row>
    <row r="59" spans="1:8" ht="68.25" customHeight="1">
      <c r="A59" s="83">
        <v>18</v>
      </c>
      <c r="B59" s="19" t="s">
        <v>48</v>
      </c>
      <c r="C59" s="19" t="s">
        <v>93</v>
      </c>
      <c r="D59" s="18"/>
      <c r="E59" s="40"/>
      <c r="F59" s="40">
        <v>28661</v>
      </c>
      <c r="G59" s="41">
        <v>28661</v>
      </c>
      <c r="H59" s="19">
        <v>0</v>
      </c>
    </row>
    <row r="60" spans="1:8" ht="30" customHeight="1">
      <c r="A60" s="83">
        <v>19</v>
      </c>
      <c r="B60" s="19" t="s">
        <v>44</v>
      </c>
      <c r="C60" s="19"/>
      <c r="D60" s="23"/>
      <c r="E60" s="45"/>
      <c r="F60" s="40">
        <v>100000</v>
      </c>
      <c r="G60" s="44"/>
      <c r="H60" s="23"/>
    </row>
    <row r="61" spans="1:8" ht="42" customHeight="1">
      <c r="A61" s="83">
        <v>20</v>
      </c>
      <c r="B61" s="19" t="s">
        <v>40</v>
      </c>
      <c r="C61" s="19" t="s">
        <v>121</v>
      </c>
      <c r="D61" s="18"/>
      <c r="E61" s="40"/>
      <c r="F61" s="40">
        <v>1200000</v>
      </c>
      <c r="G61" s="41">
        <v>1273461.42</v>
      </c>
      <c r="H61" s="23"/>
    </row>
    <row r="62" spans="1:8" ht="54" customHeight="1">
      <c r="A62" s="83">
        <v>21</v>
      </c>
      <c r="B62" s="19" t="s">
        <v>15</v>
      </c>
      <c r="C62" s="19"/>
      <c r="D62" s="18"/>
      <c r="E62" s="40"/>
      <c r="F62" s="40">
        <v>450000</v>
      </c>
      <c r="G62" s="41">
        <v>566249.76</v>
      </c>
      <c r="H62" s="23"/>
    </row>
    <row r="63" spans="1:8" ht="89.25" customHeight="1">
      <c r="A63" s="83">
        <v>22</v>
      </c>
      <c r="B63" s="19" t="s">
        <v>55</v>
      </c>
      <c r="C63" s="19" t="s">
        <v>56</v>
      </c>
      <c r="D63" s="18"/>
      <c r="E63" s="40"/>
      <c r="F63" s="40">
        <v>110000</v>
      </c>
      <c r="G63" s="41">
        <v>70865.16</v>
      </c>
      <c r="H63" s="23"/>
    </row>
    <row r="64" spans="1:8" ht="58.5" customHeight="1">
      <c r="A64" s="83">
        <v>23</v>
      </c>
      <c r="B64" s="19" t="s">
        <v>128</v>
      </c>
      <c r="C64" s="4" t="s">
        <v>119</v>
      </c>
      <c r="D64" s="18"/>
      <c r="E64" s="40">
        <v>44166.67</v>
      </c>
      <c r="F64" s="40">
        <v>0</v>
      </c>
      <c r="G64" s="44">
        <v>522617.3</v>
      </c>
      <c r="H64" s="23"/>
    </row>
    <row r="65" spans="1:8" ht="76.5">
      <c r="A65" s="83">
        <v>24</v>
      </c>
      <c r="B65" s="19" t="s">
        <v>17</v>
      </c>
      <c r="C65" s="19" t="s">
        <v>18</v>
      </c>
      <c r="D65" s="18"/>
      <c r="E65" s="40"/>
      <c r="F65" s="40">
        <v>18246.52</v>
      </c>
      <c r="G65" s="41">
        <v>18246.52</v>
      </c>
      <c r="H65" s="37"/>
    </row>
    <row r="66" spans="1:8" ht="61.5" customHeight="1">
      <c r="A66" s="83">
        <v>25</v>
      </c>
      <c r="B66" s="19" t="s">
        <v>42</v>
      </c>
      <c r="C66" s="4" t="s">
        <v>129</v>
      </c>
      <c r="D66" s="18"/>
      <c r="E66" s="40"/>
      <c r="F66" s="40">
        <v>90000</v>
      </c>
      <c r="G66" s="87">
        <v>175100</v>
      </c>
      <c r="H66" s="81"/>
    </row>
    <row r="67" spans="1:8" ht="229.5">
      <c r="A67" s="83">
        <v>26</v>
      </c>
      <c r="B67" s="19" t="s">
        <v>39</v>
      </c>
      <c r="C67" s="19" t="s">
        <v>84</v>
      </c>
      <c r="D67" s="23" t="s">
        <v>64</v>
      </c>
      <c r="E67" s="44"/>
      <c r="F67" s="40">
        <v>30000</v>
      </c>
      <c r="G67" s="88"/>
      <c r="H67" s="81"/>
    </row>
    <row r="68" spans="1:8" ht="25.5">
      <c r="A68" s="83">
        <v>27</v>
      </c>
      <c r="B68" s="19" t="s">
        <v>57</v>
      </c>
      <c r="C68" s="19" t="s">
        <v>125</v>
      </c>
      <c r="D68" s="18"/>
      <c r="E68" s="44" t="s">
        <v>120</v>
      </c>
      <c r="F68" s="40">
        <v>1000000</v>
      </c>
      <c r="G68" s="41">
        <v>464700</v>
      </c>
      <c r="H68" s="23"/>
    </row>
    <row r="69" spans="1:8" ht="108.75" customHeight="1">
      <c r="A69" s="83">
        <v>28</v>
      </c>
      <c r="B69" s="19" t="s">
        <v>47</v>
      </c>
      <c r="C69" s="19" t="s">
        <v>110</v>
      </c>
      <c r="D69" s="18"/>
      <c r="E69" s="40"/>
      <c r="F69" s="40">
        <v>438650</v>
      </c>
      <c r="G69" s="41">
        <v>388143.1</v>
      </c>
      <c r="H69" s="23"/>
    </row>
    <row r="70" spans="1:8" ht="118.5" customHeight="1">
      <c r="A70" s="83">
        <v>29</v>
      </c>
      <c r="B70" s="19" t="s">
        <v>52</v>
      </c>
      <c r="C70" s="19" t="s">
        <v>63</v>
      </c>
      <c r="D70" s="18"/>
      <c r="E70" s="44"/>
      <c r="F70" s="40">
        <v>100000</v>
      </c>
      <c r="G70" s="89">
        <v>868430.88</v>
      </c>
      <c r="H70" s="51" t="s">
        <v>122</v>
      </c>
    </row>
    <row r="71" spans="1:10" ht="12.75">
      <c r="A71" s="83">
        <v>30</v>
      </c>
      <c r="B71" s="4" t="s">
        <v>21</v>
      </c>
      <c r="C71" s="4"/>
      <c r="D71" s="5"/>
      <c r="E71" s="42"/>
      <c r="F71" s="42">
        <f>SUM(F41:F70)</f>
        <v>7780359.63</v>
      </c>
      <c r="G71" s="44">
        <f>SUM(G41:G70)</f>
        <v>9811557.27</v>
      </c>
      <c r="H71" s="23"/>
      <c r="J71" s="24"/>
    </row>
    <row r="72" spans="2:7" ht="12.75">
      <c r="B72" s="25"/>
      <c r="C72" s="25"/>
      <c r="D72" s="25"/>
      <c r="E72" s="22"/>
      <c r="F72" s="17"/>
      <c r="G72" s="31"/>
    </row>
    <row r="73" spans="2:7" ht="12.75">
      <c r="B73" s="25"/>
      <c r="C73" s="25"/>
      <c r="D73" s="25"/>
      <c r="E73" s="22"/>
      <c r="F73" s="17"/>
      <c r="G73" s="31"/>
    </row>
    <row r="74" spans="1:12" s="20" customFormat="1" ht="89.25">
      <c r="A74" s="39" t="s">
        <v>127</v>
      </c>
      <c r="B74" s="4" t="s">
        <v>83</v>
      </c>
      <c r="C74" s="85" t="s">
        <v>71</v>
      </c>
      <c r="D74" s="4"/>
      <c r="E74" s="4" t="s">
        <v>112</v>
      </c>
      <c r="F74" s="43" t="s">
        <v>49</v>
      </c>
      <c r="G74" s="90" t="s">
        <v>111</v>
      </c>
      <c r="H74" s="44"/>
      <c r="L74" s="52"/>
    </row>
    <row r="75" spans="1:8" ht="25.5">
      <c r="A75" s="83">
        <v>1</v>
      </c>
      <c r="B75" s="19" t="s">
        <v>45</v>
      </c>
      <c r="C75" s="86">
        <v>551200</v>
      </c>
      <c r="D75" s="23"/>
      <c r="E75" s="18"/>
      <c r="F75" s="18"/>
      <c r="G75" s="18"/>
      <c r="H75" s="23"/>
    </row>
    <row r="76" spans="1:12" ht="237.75" customHeight="1">
      <c r="A76" s="83">
        <v>2</v>
      </c>
      <c r="B76" s="19" t="s">
        <v>19</v>
      </c>
      <c r="C76" s="86" t="s">
        <v>130</v>
      </c>
      <c r="D76" s="23"/>
      <c r="E76" s="40">
        <v>214971.53</v>
      </c>
      <c r="F76" s="43">
        <f>(709945.6+214971.53)*12</f>
        <v>11099005.56</v>
      </c>
      <c r="G76" s="12">
        <v>9454166.44</v>
      </c>
      <c r="H76" s="23" t="s">
        <v>113</v>
      </c>
      <c r="L76" s="24"/>
    </row>
    <row r="77" spans="1:11" ht="69.75" customHeight="1">
      <c r="A77" s="83">
        <v>3</v>
      </c>
      <c r="B77" s="1" t="s">
        <v>101</v>
      </c>
      <c r="C77" s="2">
        <f>F71+F76</f>
        <v>18879365.19</v>
      </c>
      <c r="D77" s="35"/>
      <c r="E77" s="22"/>
      <c r="F77" s="35"/>
      <c r="G77" s="17"/>
      <c r="H77" s="25"/>
      <c r="K77" s="24"/>
    </row>
    <row r="78" spans="2:7" ht="12.75" customHeight="1">
      <c r="B78" s="14"/>
      <c r="C78" s="25"/>
      <c r="D78" s="25"/>
      <c r="E78" s="22"/>
      <c r="F78" s="22"/>
      <c r="G78" s="22"/>
    </row>
    <row r="79" spans="2:8" ht="22.5" customHeight="1">
      <c r="B79" s="25"/>
      <c r="C79" s="31"/>
      <c r="D79" s="31"/>
      <c r="E79" s="22"/>
      <c r="F79" s="35"/>
      <c r="G79" s="17"/>
      <c r="H79" s="25"/>
    </row>
    <row r="80" spans="1:11" ht="38.25">
      <c r="A80" s="83" t="s">
        <v>127</v>
      </c>
      <c r="B80" s="62" t="s">
        <v>50</v>
      </c>
      <c r="C80" s="63"/>
      <c r="D80" s="63"/>
      <c r="E80" s="63"/>
      <c r="F80" s="64"/>
      <c r="G80" s="4" t="s">
        <v>73</v>
      </c>
      <c r="H80" s="4"/>
      <c r="I80" s="13"/>
      <c r="J80" s="21"/>
      <c r="K80" s="14"/>
    </row>
    <row r="81" spans="1:11" ht="12.75">
      <c r="A81" s="83">
        <v>1</v>
      </c>
      <c r="B81" s="58" t="s">
        <v>37</v>
      </c>
      <c r="C81" s="59"/>
      <c r="D81" s="59"/>
      <c r="E81" s="59"/>
      <c r="F81" s="60"/>
      <c r="G81" s="18" t="s">
        <v>102</v>
      </c>
      <c r="H81" s="18"/>
      <c r="I81" s="22"/>
      <c r="J81" s="21"/>
      <c r="K81" s="14"/>
    </row>
    <row r="82" spans="1:11" ht="12.75">
      <c r="A82" s="83">
        <v>2</v>
      </c>
      <c r="B82" s="58" t="s">
        <v>72</v>
      </c>
      <c r="C82" s="59"/>
      <c r="D82" s="59"/>
      <c r="E82" s="59"/>
      <c r="F82" s="60"/>
      <c r="G82" s="18" t="s">
        <v>103</v>
      </c>
      <c r="H82" s="18"/>
      <c r="I82" s="22"/>
      <c r="J82" s="21"/>
      <c r="K82" s="14"/>
    </row>
    <row r="83" spans="1:11" ht="12.75">
      <c r="A83" s="83">
        <v>3</v>
      </c>
      <c r="B83" s="58" t="s">
        <v>20</v>
      </c>
      <c r="C83" s="59"/>
      <c r="D83" s="59"/>
      <c r="E83" s="59"/>
      <c r="F83" s="60"/>
      <c r="G83" s="18">
        <v>275964</v>
      </c>
      <c r="H83" s="18"/>
      <c r="I83" s="22"/>
      <c r="J83" s="21"/>
      <c r="K83" s="14"/>
    </row>
    <row r="84" spans="1:11" ht="54" customHeight="1">
      <c r="A84" s="83">
        <v>4</v>
      </c>
      <c r="B84" s="58" t="s">
        <v>19</v>
      </c>
      <c r="C84" s="79"/>
      <c r="D84" s="79"/>
      <c r="E84" s="79"/>
      <c r="F84" s="80"/>
      <c r="G84" s="23" t="s">
        <v>104</v>
      </c>
      <c r="H84" s="23"/>
      <c r="I84" s="22"/>
      <c r="J84" s="21"/>
      <c r="K84" s="14"/>
    </row>
    <row r="85" spans="1:11" ht="12.75">
      <c r="A85" s="83">
        <v>5</v>
      </c>
      <c r="B85" s="58" t="s">
        <v>115</v>
      </c>
      <c r="C85" s="59"/>
      <c r="D85" s="59"/>
      <c r="E85" s="59"/>
      <c r="F85" s="60"/>
      <c r="G85" s="38">
        <v>463069.35</v>
      </c>
      <c r="H85" s="18"/>
      <c r="I85" s="22"/>
      <c r="J85" s="21"/>
      <c r="K85" s="14"/>
    </row>
    <row r="86" spans="1:11" ht="12.75">
      <c r="A86" s="83">
        <v>6</v>
      </c>
      <c r="B86" s="58" t="s">
        <v>51</v>
      </c>
      <c r="C86" s="59"/>
      <c r="D86" s="59"/>
      <c r="E86" s="59"/>
      <c r="F86" s="60"/>
      <c r="G86" s="5">
        <f>G85*12</f>
        <v>5556832.199999999</v>
      </c>
      <c r="H86" s="5"/>
      <c r="I86" s="22"/>
      <c r="J86" s="21"/>
      <c r="K86" s="14"/>
    </row>
    <row r="87" spans="1:11" ht="12.75">
      <c r="A87" s="83">
        <v>7</v>
      </c>
      <c r="B87" s="67" t="s">
        <v>105</v>
      </c>
      <c r="C87" s="68"/>
      <c r="D87" s="68"/>
      <c r="E87" s="68"/>
      <c r="F87" s="69"/>
      <c r="G87" s="65">
        <f>G86+H86</f>
        <v>5556832.199999999</v>
      </c>
      <c r="H87" s="66"/>
      <c r="I87" s="22"/>
      <c r="J87" s="21"/>
      <c r="K87" s="14"/>
    </row>
    <row r="88" spans="1:11" ht="12.75">
      <c r="A88" s="83">
        <v>8</v>
      </c>
      <c r="B88" s="61" t="s">
        <v>114</v>
      </c>
      <c r="C88" s="61"/>
      <c r="D88" s="61"/>
      <c r="E88" s="61"/>
      <c r="F88" s="61"/>
      <c r="G88" s="70">
        <v>4644499.69</v>
      </c>
      <c r="H88" s="71"/>
      <c r="I88" s="17"/>
      <c r="J88" s="21"/>
      <c r="K88" s="14"/>
    </row>
    <row r="89" spans="2:7" ht="43.5" customHeight="1">
      <c r="B89" s="25"/>
      <c r="C89" s="31"/>
      <c r="D89" s="25"/>
      <c r="E89" s="22"/>
      <c r="F89" s="22"/>
      <c r="G89" s="22"/>
    </row>
    <row r="91" spans="1:8" ht="38.25">
      <c r="A91" s="83" t="s">
        <v>127</v>
      </c>
      <c r="B91" s="76"/>
      <c r="C91" s="77"/>
      <c r="D91" s="6"/>
      <c r="E91" s="1" t="s">
        <v>31</v>
      </c>
      <c r="F91" s="76" t="s">
        <v>32</v>
      </c>
      <c r="G91" s="77"/>
      <c r="H91" s="1" t="s">
        <v>33</v>
      </c>
    </row>
    <row r="92" spans="1:8" ht="12.75">
      <c r="A92" s="83">
        <v>1</v>
      </c>
      <c r="B92" s="72" t="s">
        <v>22</v>
      </c>
      <c r="C92" s="73"/>
      <c r="D92" s="8"/>
      <c r="E92" s="3">
        <f>G7</f>
        <v>18337115.424</v>
      </c>
      <c r="F92" s="70">
        <f>C77</f>
        <v>18879365.19</v>
      </c>
      <c r="G92" s="71"/>
      <c r="H92" s="2">
        <f>E92-F92</f>
        <v>-542249.7660000026</v>
      </c>
    </row>
    <row r="93" spans="1:8" ht="12.75">
      <c r="A93" s="83">
        <v>2</v>
      </c>
      <c r="B93" s="74" t="s">
        <v>23</v>
      </c>
      <c r="C93" s="75"/>
      <c r="D93" s="9"/>
      <c r="E93" s="3">
        <f>H8</f>
        <v>3238252.05</v>
      </c>
      <c r="F93" s="70">
        <f>G87</f>
        <v>5556832.199999999</v>
      </c>
      <c r="G93" s="71"/>
      <c r="H93" s="2">
        <f>E93-F93</f>
        <v>-2318580.1499999994</v>
      </c>
    </row>
    <row r="94" spans="1:8" ht="12.75">
      <c r="A94" s="83">
        <v>3</v>
      </c>
      <c r="B94" s="74" t="s">
        <v>99</v>
      </c>
      <c r="C94" s="75"/>
      <c r="D94" s="9"/>
      <c r="E94" s="3">
        <v>3071267.72</v>
      </c>
      <c r="F94" s="70">
        <v>477036</v>
      </c>
      <c r="G94" s="71"/>
      <c r="H94" s="2">
        <f>E94-F94</f>
        <v>2594231.72</v>
      </c>
    </row>
    <row r="95" spans="1:8" ht="12.75">
      <c r="A95" s="83">
        <v>4</v>
      </c>
      <c r="B95" s="74" t="s">
        <v>34</v>
      </c>
      <c r="C95" s="75"/>
      <c r="D95" s="9"/>
      <c r="E95" s="3">
        <f>E92+E93+E94</f>
        <v>24646635.194</v>
      </c>
      <c r="F95" s="70">
        <f>SUM(F92:F94)</f>
        <v>24913233.39</v>
      </c>
      <c r="G95" s="71"/>
      <c r="H95" s="2">
        <f>SUM(H92:H94)</f>
        <v>-266598.19600000186</v>
      </c>
    </row>
  </sheetData>
  <sheetProtection/>
  <mergeCells count="28">
    <mergeCell ref="B95:C95"/>
    <mergeCell ref="B5:E5"/>
    <mergeCell ref="B82:F82"/>
    <mergeCell ref="B83:F83"/>
    <mergeCell ref="B84:F84"/>
    <mergeCell ref="H66:H67"/>
    <mergeCell ref="B91:C91"/>
    <mergeCell ref="G88:H88"/>
    <mergeCell ref="G66:G67"/>
    <mergeCell ref="B86:F86"/>
    <mergeCell ref="F91:G91"/>
    <mergeCell ref="F95:G95"/>
    <mergeCell ref="F92:G92"/>
    <mergeCell ref="B92:C92"/>
    <mergeCell ref="F94:G94"/>
    <mergeCell ref="B94:C94"/>
    <mergeCell ref="F93:G93"/>
    <mergeCell ref="B93:C93"/>
    <mergeCell ref="F1:G1"/>
    <mergeCell ref="B4:G4"/>
    <mergeCell ref="B85:F85"/>
    <mergeCell ref="B88:F88"/>
    <mergeCell ref="B80:F80"/>
    <mergeCell ref="B81:F81"/>
    <mergeCell ref="G87:H87"/>
    <mergeCell ref="B2:H2"/>
    <mergeCell ref="B87:F87"/>
    <mergeCell ref="B3:H3"/>
  </mergeCells>
  <printOptions/>
  <pageMargins left="0.36" right="0.19" top="0.22" bottom="0.25" header="0.2" footer="0.2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2018-03-15T06:34:21Z</cp:lastPrinted>
  <dcterms:created xsi:type="dcterms:W3CDTF">1996-10-08T23:32:33Z</dcterms:created>
  <dcterms:modified xsi:type="dcterms:W3CDTF">2019-04-16T04:41:46Z</dcterms:modified>
  <cp:category/>
  <cp:version/>
  <cp:contentType/>
  <cp:contentStatus/>
</cp:coreProperties>
</file>