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 за 6мес.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</author>
  </authors>
  <commentList>
    <comment ref="B35" authorId="0">
      <text>
        <r>
          <rPr>
            <b/>
            <sz val="8"/>
            <rFont val="Tahoma"/>
            <family val="0"/>
          </rPr>
          <t>Buh: добавляем перерасход 160 000 в мес.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0"/>
          </rPr>
          <t>Buh: фот 2013г. Ауп+тех.служба 367988 +10%=404786,80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Buh: +6,5% к 16,90</t>
        </r>
        <r>
          <rPr>
            <sz val="8"/>
            <rFont val="Tahoma"/>
            <family val="0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0"/>
          </rPr>
          <t>Buh:</t>
        </r>
        <r>
          <rPr>
            <sz val="8"/>
            <rFont val="Tahoma"/>
            <family val="0"/>
          </rPr>
          <t xml:space="preserve">
- 240 000 мегафон отказались</t>
        </r>
      </text>
    </comment>
    <comment ref="C45" authorId="0">
      <text>
        <r>
          <rPr>
            <b/>
            <sz val="8"/>
            <rFont val="Tahoma"/>
            <family val="0"/>
          </rPr>
          <t>Buh: фот 2013г. Ауп+тех.служба 367988 +10%=404786,80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<sst xmlns="http://schemas.openxmlformats.org/spreadsheetml/2006/main" count="128" uniqueCount="125">
  <si>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Наименование поставщика</t>
  </si>
  <si>
    <t>За что</t>
  </si>
  <si>
    <t>Башинформсвязь</t>
  </si>
  <si>
    <t>гор.телефоны всех подразделений</t>
  </si>
  <si>
    <t>вывоз ТБО</t>
  </si>
  <si>
    <t>дератизация и дезинфекция</t>
  </si>
  <si>
    <t xml:space="preserve">Электроэнергия </t>
  </si>
  <si>
    <t>Уфанет</t>
  </si>
  <si>
    <t>интернет</t>
  </si>
  <si>
    <t>Центр безопасности</t>
  </si>
  <si>
    <t>юрид.сопровождение</t>
  </si>
  <si>
    <t>Уфабумторг</t>
  </si>
  <si>
    <t>канцтовары</t>
  </si>
  <si>
    <t xml:space="preserve">Страхование ОСАГО </t>
  </si>
  <si>
    <t>трактор</t>
  </si>
  <si>
    <t>Страхование лифтов в год</t>
  </si>
  <si>
    <t>Стоимость используемых материалов для текущего ремонта</t>
  </si>
  <si>
    <t>Прочие расходы: быт.химия, спец.одежда, эл.лампы, расходные д/сантехн.работ</t>
  </si>
  <si>
    <t>Уфаводоканал</t>
  </si>
  <si>
    <t>Плата за негативное воздействие на окружающую среду (рассчитывается и уплачивается ежеквартально до 20 числа после окончания квартала)</t>
  </si>
  <si>
    <t>уплач.1раз в квартал*4квартала</t>
  </si>
  <si>
    <t>Зарплата + Обеспечение соц.пакетом сотрудников ТСЖ согл. ТК РФ (расчитывается исходя из Рекомендаций нормирования труда работников, занятых содержанием и ремонтом жилищного фонда, утв. Приказом Госстроя России от 09.12.99 №139) Коэф-т плановых невыходов = отпускные выплаты13 мес/12 мес. = 1,083, + пособия по временной нетрудоспособности = 1,12</t>
  </si>
  <si>
    <t>Всего зарплата:</t>
  </si>
  <si>
    <t>Всего расходов по статье:</t>
  </si>
  <si>
    <t>Техническое обслуживание</t>
  </si>
  <si>
    <t>Ежемесячный взнос</t>
  </si>
  <si>
    <t>Общая площадь, кв.м.</t>
  </si>
  <si>
    <t>Сумма сбора в месяц всего, руб.</t>
  </si>
  <si>
    <t>Техническое обслуживание (содержание и ремонт)</t>
  </si>
  <si>
    <t>Капитальный ремонт</t>
  </si>
  <si>
    <t xml:space="preserve">Ежемесячный взнос </t>
  </si>
  <si>
    <t>Итого доходов от Уставной деятельности:</t>
  </si>
  <si>
    <t>ДОХОДЫ ТСЖ от Уставной деятельности</t>
  </si>
  <si>
    <t>Наименование целевого поступления</t>
  </si>
  <si>
    <t>Доходы в год, руб.</t>
  </si>
  <si>
    <t>Расходы в год, руб.</t>
  </si>
  <si>
    <t>Остаток (+) /перерасход (-), руб.</t>
  </si>
  <si>
    <t>Всего :</t>
  </si>
  <si>
    <t>Инжтехлифт / Эксперт</t>
  </si>
  <si>
    <t>Экопром</t>
  </si>
  <si>
    <t>ВДГБ, Онлайн-сервис</t>
  </si>
  <si>
    <t>Заработная плата консьержев ТСЖ (13 чел.)</t>
  </si>
  <si>
    <t>ежегодное</t>
  </si>
  <si>
    <t>Предполагаемый доход от коммерческой деятельности (примерно)</t>
  </si>
  <si>
    <t>Прочие расходы</t>
  </si>
  <si>
    <t>Текущий ремонт, благоустройство, озеленение</t>
  </si>
  <si>
    <t>"УТВЕРЖДЕНО" 
 решением Общего собрания членов  
 от "_____" _________________20____г.
 ТСЖ "Парковый"
(Протокол №___от "___" _________ 20___ г.)
Председатель Правления ТСЖ "Парковый"
 ______________ Суворов И.А.</t>
  </si>
  <si>
    <t xml:space="preserve">Профилактика </t>
  </si>
  <si>
    <t>Юристы</t>
  </si>
  <si>
    <t>комиссии ГОРОД, РКО, прием наличности, перечисления и пр.</t>
  </si>
  <si>
    <t>Обслуживание шлагбаумов (диагностика и ремонт)</t>
  </si>
  <si>
    <t>С налогами 20,28%</t>
  </si>
  <si>
    <t>Обслуживание лифтов (37 лифтов)</t>
  </si>
  <si>
    <t>Возмещение ущерба третьим лицам</t>
  </si>
  <si>
    <t>Заработная плата персонала ТСЖ (28чел.) ( с уборщицами)</t>
  </si>
  <si>
    <t>Примечание: по решению общего собрания для сдерживания роста  квартплаты  часть средств от коммерческой деятельности используется в рамках уставной деятельности.Кроме этого, электроэнергия ОДН и водоснабжение ОДН включены в статью "содержание", в то время как у других - выводится дополнительно.</t>
  </si>
  <si>
    <t xml:space="preserve">ПРИМЕЧАНИЕ </t>
  </si>
  <si>
    <t>Расходы на юрид.услуги</t>
  </si>
  <si>
    <t>услуги банка (Сбербанк + Уралсиб)</t>
  </si>
  <si>
    <t>Подписка на ИТСв год  ВДГБ "Учет в управл.комп., тсж и жск"( ВДГБ ежегодное ИТС; Сайт "ТСЖ" ; ЗУП )</t>
  </si>
  <si>
    <t>Сумма сбора в за период всего, руб.</t>
  </si>
  <si>
    <t>Сумма за период, руб.</t>
  </si>
  <si>
    <t>за период</t>
  </si>
  <si>
    <t xml:space="preserve">Расходы по статье "Ежемесячный взнос" </t>
  </si>
  <si>
    <t>7600*16 =121600</t>
  </si>
  <si>
    <t>(209800+15%)*1,12= 270222,40</t>
  </si>
  <si>
    <t>ФОТ за период</t>
  </si>
  <si>
    <t>непредвиденные расходы</t>
  </si>
  <si>
    <t>Расходы по статье "Техническое обслуживание" на 2016год</t>
  </si>
  <si>
    <t>Всего расходов по статье техн.обслуживание за 2016год:</t>
  </si>
  <si>
    <t>Статья "ЗАРПЛАТА" в 2016году</t>
  </si>
  <si>
    <t>Тариф с 01.01.2016 по 30.06.2016г., руб./кв.м.</t>
  </si>
  <si>
    <t>Стройсити</t>
  </si>
  <si>
    <t>Расходы с 01.01.2016 по 30.06.2016г., руб./кв.м.</t>
  </si>
  <si>
    <t>Расходы с 01.07.2016 по 31.12.2016г., руб./кв.м.</t>
  </si>
  <si>
    <t>Ежегодное обязательное  техническое освидетельствование лифтов (1лифт=3700)</t>
  </si>
  <si>
    <t>расход эл.энергии на МОП, освещение придомовой территории (примерно 1дом = 9700руб.в месяц)</t>
  </si>
  <si>
    <t xml:space="preserve">охрана 10 000 в месяц на все посты </t>
  </si>
  <si>
    <t>гос.пошлины, почтовые, нотариальные, командировочные и пр.</t>
  </si>
  <si>
    <t>Приобретение / замена основных средств, оборудоания</t>
  </si>
  <si>
    <t xml:space="preserve">Стоимость ГСМ (диз.топливо,масла, запчасти и пр. для трактора) на зимний период </t>
  </si>
  <si>
    <t>Трактор 2006год.вып. Требуется периодически замена запасных частей, регулярное  тех.обслуживание</t>
  </si>
  <si>
    <t>Вывоз снега</t>
  </si>
  <si>
    <t>оформление технических документов,  фотосессии для конкурсов, услуги полиграфии и типографии, ремонт насосов, ремонт трактора, почтовые услуги, хим.чистка спец.одежды и пр.</t>
  </si>
  <si>
    <t>В среднем 3700 руб за 1 камаз (примерно 90 машин за зиму)</t>
  </si>
  <si>
    <r>
      <t xml:space="preserve">(408859,79+15%)*1,12 = </t>
    </r>
    <r>
      <rPr>
        <sz val="10"/>
        <rFont val="Arial"/>
        <family val="2"/>
      </rPr>
      <t>526611,41</t>
    </r>
  </si>
  <si>
    <t>Общедомовые нужды (примерно 12000 руб на каждый дом в месяц)</t>
  </si>
  <si>
    <t>Обслуживание 9 шлагбаумов (диагностика и ремонт, запчасти)</t>
  </si>
  <si>
    <t>Прочие расходы: быт.химия, спец.одежда, эл.лампы,расходные д/сантехн.работ</t>
  </si>
  <si>
    <t>ПРОЕКТ СМЕТЫ  ДОХОДОВ И РАСХОДОВ ТСЖ «Парковый»                                                                                                                                    на 2016 год    
(содержание и ремонт,ежемесячный взнос и капитальный ремонт общего имущества в многоквартирных домах, расположенных по адресу: г.Уфа, Р.Зорге, дома №№64, 64/1, 64/2, 66, 66/2, 68, 70, 70/1, 70/2, обслуживаемых ТСЖ "Парковый")</t>
  </si>
  <si>
    <t>Договор ГПХ с физ.лицом (на руки получает  10000)</t>
  </si>
  <si>
    <t>замена видеокамер, кабелей, оргтехники - при необходимости</t>
  </si>
  <si>
    <t>ИП Загитов</t>
  </si>
  <si>
    <t>ООО Вектор</t>
  </si>
  <si>
    <t>Обслуживание оргтехники и телефонов, сайта www,ufapark,ru, заполнение обязательных сайтов ГЖИ, настройка ЛВС и прочее</t>
  </si>
  <si>
    <t xml:space="preserve">Услуги программиста, обновление программного обеспечения, доработка форм и сервис-услуг (обслуживание автоматизированных выгрузок в системы безналичных платежей) </t>
  </si>
  <si>
    <t>в случае материального ущерба: затопления, сход снега на а/м и прочее</t>
  </si>
  <si>
    <t xml:space="preserve">30000 - примерно на ГСМ и масла; 53000 - на запчасти и техническое осблуживание. При нехватке средств из этой статьи возможность использования средств из статьи "приобретение/замена основных средств" </t>
  </si>
  <si>
    <t>Пояснение расходной части доходов от коммерческой деятельности:</t>
  </si>
  <si>
    <t>в год, руб.</t>
  </si>
  <si>
    <t>содержание паркомест, сдаваемых в аренду 17 мест*1450*12мес</t>
  </si>
  <si>
    <t>единый налог</t>
  </si>
  <si>
    <t>итого</t>
  </si>
  <si>
    <t>стоимость счетчиков воды (работа- бесплатно)</t>
  </si>
  <si>
    <t>Постоянные затраты из доходов от коммерческой деятельности</t>
  </si>
  <si>
    <t>прочие</t>
  </si>
  <si>
    <t>Всего расходов с налогами   01.01.2016-31.12.16 г, руб.</t>
  </si>
  <si>
    <r>
      <t xml:space="preserve">(416850+15%)*1,12 = </t>
    </r>
    <r>
      <rPr>
        <sz val="10"/>
        <rFont val="Arial"/>
        <family val="2"/>
      </rPr>
      <t>536903</t>
    </r>
  </si>
  <si>
    <t>ФОТ с 01.07.2016 по 31.12.2016г.</t>
  </si>
  <si>
    <t>ФОТ в месяц с 01.01.2016 по 30.06.2016г.</t>
  </si>
  <si>
    <t xml:space="preserve"> налоги с ФОТ 20,28% в мес.(пфр - 20%; фсс -0%; ФФОМС - 0%; ФСС НС 0,28%), руб.</t>
  </si>
  <si>
    <t>20,28% от ФОТ</t>
  </si>
  <si>
    <t>(526611,41*6+536903*6)+20,28%</t>
  </si>
  <si>
    <t>примечание</t>
  </si>
  <si>
    <t>10040*12+11000=131480</t>
  </si>
  <si>
    <t>Заработная плата сторожей на шлагбаумах+ диспетчеры ЖД70  (14чел.)</t>
  </si>
  <si>
    <t>10040*14 =140560</t>
  </si>
  <si>
    <t>(272040+15%)*1,12= 350388</t>
  </si>
  <si>
    <t>6600*12+9000=88200</t>
  </si>
  <si>
    <t>ФОТ с налогами за год</t>
  </si>
  <si>
    <t>устранение аварий и прочее</t>
  </si>
  <si>
    <t>плановые обязательные обучения сотрудников: охрана труда, лифтеры, электрики. Оценка раб.мест</t>
  </si>
  <si>
    <t>"ОДОБРЕНО"
решением Правления 
ТСЖ "Парковый"
(Протокол №б/н от "25" мая 2016 г.)
Председатель Правления ТСЖ "Парковый"
 ______________ Суворов И.А.</t>
  </si>
  <si>
    <t xml:space="preserve">Тариф с 01.07.2016 по 31.12.2016г., руб./кв.м. </t>
  </si>
  <si>
    <t>*** В случае отсутствия изменения существенных условий договоров с поставщиками ресурсов и услуг, утверждаемые тарифы сохраняются до 30.06.2017г.  (смета считается пролонгированной до 30.06.2017г.)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</si>
</sst>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/>
    </xf>
    <xf numFmtId="4" fontId="2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0" fillId="24" borderId="12" xfId="0" applyFont="1" applyFill="1" applyBorder="1" applyAlignment="1">
      <alignment wrapText="1"/>
    </xf>
    <xf numFmtId="4" fontId="0" fillId="24" borderId="10" xfId="0" applyNumberFormat="1" applyFont="1" applyFill="1" applyBorder="1" applyAlignment="1">
      <alignment wrapText="1"/>
    </xf>
    <xf numFmtId="4" fontId="24" fillId="2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7">
      <selection activeCell="H38" sqref="H38"/>
    </sheetView>
  </sheetViews>
  <sheetFormatPr defaultColWidth="9.140625" defaultRowHeight="12.75"/>
  <cols>
    <col min="1" max="1" width="23.140625" style="17" customWidth="1"/>
    <col min="2" max="2" width="20.57421875" style="22" customWidth="1"/>
    <col min="3" max="3" width="12.28125" style="22" customWidth="1"/>
    <col min="4" max="4" width="20.8515625" style="17" customWidth="1"/>
    <col min="5" max="5" width="18.00390625" style="26" customWidth="1"/>
    <col min="6" max="6" width="21.00390625" style="17" customWidth="1"/>
    <col min="7" max="7" width="18.00390625" style="22" customWidth="1"/>
    <col min="8" max="8" width="15.28125" style="17" customWidth="1"/>
    <col min="9" max="16384" width="9.140625" style="17" customWidth="1"/>
  </cols>
  <sheetData>
    <row r="1" spans="1:7" s="13" customFormat="1" ht="89.25" customHeight="1">
      <c r="A1" s="12" t="s">
        <v>122</v>
      </c>
      <c r="B1" s="12"/>
      <c r="C1" s="12"/>
      <c r="E1" s="72" t="s">
        <v>46</v>
      </c>
      <c r="F1" s="73"/>
      <c r="G1" s="12"/>
    </row>
    <row r="2" spans="1:6" ht="88.5" customHeight="1">
      <c r="A2" s="74" t="s">
        <v>89</v>
      </c>
      <c r="B2" s="75"/>
      <c r="C2" s="75"/>
      <c r="D2" s="75"/>
      <c r="E2" s="75"/>
      <c r="F2" s="75"/>
    </row>
    <row r="3" spans="1:6" ht="27" customHeight="1">
      <c r="A3" s="82" t="s">
        <v>124</v>
      </c>
      <c r="B3" s="82"/>
      <c r="C3" s="82"/>
      <c r="D3" s="82"/>
      <c r="E3" s="82"/>
      <c r="F3" s="82"/>
    </row>
    <row r="4" spans="1:6" ht="18.75" customHeight="1">
      <c r="A4" s="83" t="s">
        <v>32</v>
      </c>
      <c r="B4" s="83"/>
      <c r="C4" s="83"/>
      <c r="D4" s="83"/>
      <c r="E4" s="28"/>
      <c r="F4" s="29"/>
    </row>
    <row r="5" spans="1:10" ht="87" customHeight="1">
      <c r="A5" s="9" t="s">
        <v>33</v>
      </c>
      <c r="B5" s="6" t="s">
        <v>71</v>
      </c>
      <c r="C5" s="6" t="s">
        <v>123</v>
      </c>
      <c r="D5" s="6" t="s">
        <v>26</v>
      </c>
      <c r="E5" s="14" t="s">
        <v>27</v>
      </c>
      <c r="F5" s="6" t="s">
        <v>60</v>
      </c>
      <c r="G5" s="15"/>
      <c r="H5" s="15"/>
      <c r="I5" s="15"/>
      <c r="J5" s="16"/>
    </row>
    <row r="6" spans="1:10" ht="42.75" customHeight="1">
      <c r="A6" s="18" t="s">
        <v>28</v>
      </c>
      <c r="B6" s="14">
        <v>17.99</v>
      </c>
      <c r="C6" s="14">
        <v>19.4</v>
      </c>
      <c r="D6" s="30">
        <v>71903.93</v>
      </c>
      <c r="E6" s="31">
        <f>B6*D6</f>
        <v>1293551.7006999997</v>
      </c>
      <c r="F6" s="31">
        <f>(B6*D6)*6+(C6*D6)*6</f>
        <v>16130927.656199997</v>
      </c>
      <c r="G6" s="32"/>
      <c r="H6" s="33"/>
      <c r="I6" s="19"/>
      <c r="J6" s="16"/>
    </row>
    <row r="7" spans="1:10" ht="30.75" customHeight="1" hidden="1">
      <c r="A7" s="55" t="s">
        <v>29</v>
      </c>
      <c r="B7" s="56">
        <v>2.3</v>
      </c>
      <c r="C7" s="56">
        <v>2.3</v>
      </c>
      <c r="D7" s="57">
        <f>D6</f>
        <v>71903.93</v>
      </c>
      <c r="E7" s="57">
        <f>D7*B7</f>
        <v>165379.03899999996</v>
      </c>
      <c r="F7" s="57">
        <f>(B7*D7)*6+(C7*D7)*6</f>
        <v>1984548.4679999994</v>
      </c>
      <c r="G7" s="32"/>
      <c r="H7" s="33"/>
      <c r="I7" s="19"/>
      <c r="J7" s="16"/>
    </row>
    <row r="8" spans="1:10" ht="28.5" customHeight="1">
      <c r="A8" s="18" t="s">
        <v>30</v>
      </c>
      <c r="B8" s="14">
        <v>2.9</v>
      </c>
      <c r="C8" s="14">
        <v>3.9</v>
      </c>
      <c r="D8" s="31">
        <f>D6</f>
        <v>71903.93</v>
      </c>
      <c r="E8" s="31">
        <f>B8*D8</f>
        <v>208521.39699999997</v>
      </c>
      <c r="F8" s="31">
        <f>(B8*D8)*6+(C8*D8)*6</f>
        <v>2933680.3439999996</v>
      </c>
      <c r="G8" s="32"/>
      <c r="H8" s="33"/>
      <c r="I8" s="19"/>
      <c r="J8" s="16"/>
    </row>
    <row r="9" spans="1:10" ht="23.25" customHeight="1">
      <c r="A9" s="34" t="s">
        <v>31</v>
      </c>
      <c r="B9" s="21"/>
      <c r="C9" s="21"/>
      <c r="D9" s="20"/>
      <c r="E9" s="7">
        <f>SUM(E6:E8)</f>
        <v>1667452.1366999994</v>
      </c>
      <c r="F9" s="7">
        <f>SUM(F6:F8)</f>
        <v>21049156.4682</v>
      </c>
      <c r="G9" s="35"/>
      <c r="H9" s="19"/>
      <c r="I9" s="19"/>
      <c r="J9" s="16"/>
    </row>
    <row r="10" ht="12.75" customHeight="1" hidden="1"/>
    <row r="11" spans="1:4" ht="24" customHeight="1">
      <c r="A11" s="40" t="s">
        <v>68</v>
      </c>
      <c r="B11" s="37"/>
      <c r="C11" s="37"/>
      <c r="D11" s="36"/>
    </row>
    <row r="12" spans="1:8" ht="68.25" customHeight="1">
      <c r="A12" s="6" t="s">
        <v>0</v>
      </c>
      <c r="B12" s="6" t="s">
        <v>1</v>
      </c>
      <c r="C12" s="6" t="s">
        <v>73</v>
      </c>
      <c r="D12" s="6" t="s">
        <v>74</v>
      </c>
      <c r="E12" s="14" t="s">
        <v>61</v>
      </c>
      <c r="F12" s="6" t="s">
        <v>56</v>
      </c>
      <c r="G12" s="52"/>
      <c r="H12" s="16"/>
    </row>
    <row r="13" spans="1:6" ht="33" customHeight="1">
      <c r="A13" s="21" t="s">
        <v>72</v>
      </c>
      <c r="B13" s="21" t="s">
        <v>52</v>
      </c>
      <c r="C13" s="20">
        <v>87792</v>
      </c>
      <c r="D13" s="20">
        <v>87792</v>
      </c>
      <c r="E13" s="20">
        <f>C13*6+D13*6</f>
        <v>1053504</v>
      </c>
      <c r="F13" s="21"/>
    </row>
    <row r="14" spans="1:6" ht="73.5" customHeight="1">
      <c r="A14" s="21" t="s">
        <v>38</v>
      </c>
      <c r="B14" s="21" t="s">
        <v>75</v>
      </c>
      <c r="C14" s="20"/>
      <c r="D14" s="20"/>
      <c r="E14" s="20">
        <v>173900</v>
      </c>
      <c r="F14" s="21"/>
    </row>
    <row r="15" spans="1:6" ht="28.5" customHeight="1">
      <c r="A15" s="21" t="s">
        <v>2</v>
      </c>
      <c r="B15" s="21" t="s">
        <v>3</v>
      </c>
      <c r="C15" s="20">
        <v>4700</v>
      </c>
      <c r="D15" s="20">
        <v>4700</v>
      </c>
      <c r="E15" s="20">
        <f aca="true" t="shared" si="0" ref="E15:E21">C15*6+D15*6</f>
        <v>56400</v>
      </c>
      <c r="F15" s="21"/>
    </row>
    <row r="16" spans="1:6" ht="30" customHeight="1">
      <c r="A16" s="21" t="s">
        <v>39</v>
      </c>
      <c r="B16" s="21" t="s">
        <v>4</v>
      </c>
      <c r="C16" s="20">
        <v>44928</v>
      </c>
      <c r="D16" s="20">
        <v>60000</v>
      </c>
      <c r="E16" s="20">
        <f t="shared" si="0"/>
        <v>629568</v>
      </c>
      <c r="F16" s="21"/>
    </row>
    <row r="17" spans="1:6" ht="27.75" customHeight="1">
      <c r="A17" s="21" t="s">
        <v>47</v>
      </c>
      <c r="B17" s="21" t="s">
        <v>5</v>
      </c>
      <c r="C17" s="20">
        <v>5204.78</v>
      </c>
      <c r="D17" s="20">
        <v>5720.8</v>
      </c>
      <c r="E17" s="20">
        <f t="shared" si="0"/>
        <v>65553.48000000001</v>
      </c>
      <c r="F17" s="21"/>
    </row>
    <row r="18" spans="1:6" ht="84.75" customHeight="1">
      <c r="A18" s="21" t="s">
        <v>6</v>
      </c>
      <c r="B18" s="6" t="s">
        <v>76</v>
      </c>
      <c r="C18" s="20">
        <v>86835.1</v>
      </c>
      <c r="D18" s="20">
        <v>89642.15</v>
      </c>
      <c r="E18" s="20">
        <f t="shared" si="0"/>
        <v>1058863.5</v>
      </c>
      <c r="F18" s="21"/>
    </row>
    <row r="19" spans="1:6" ht="12.75">
      <c r="A19" s="21" t="s">
        <v>7</v>
      </c>
      <c r="B19" s="21" t="s">
        <v>8</v>
      </c>
      <c r="C19" s="20">
        <v>2200</v>
      </c>
      <c r="D19" s="20">
        <v>2200</v>
      </c>
      <c r="E19" s="20">
        <f t="shared" si="0"/>
        <v>26400</v>
      </c>
      <c r="F19" s="21"/>
    </row>
    <row r="20" spans="1:6" ht="25.5">
      <c r="A20" s="21" t="s">
        <v>9</v>
      </c>
      <c r="B20" s="21" t="s">
        <v>77</v>
      </c>
      <c r="C20" s="20">
        <v>10000</v>
      </c>
      <c r="D20" s="20">
        <v>10000</v>
      </c>
      <c r="E20" s="20">
        <f t="shared" si="0"/>
        <v>120000</v>
      </c>
      <c r="F20" s="21"/>
    </row>
    <row r="21" spans="1:6" ht="38.25">
      <c r="A21" s="21" t="s">
        <v>48</v>
      </c>
      <c r="B21" s="21" t="s">
        <v>10</v>
      </c>
      <c r="C21" s="20">
        <v>14950</v>
      </c>
      <c r="D21" s="20">
        <v>16100</v>
      </c>
      <c r="E21" s="20">
        <f t="shared" si="0"/>
        <v>186300</v>
      </c>
      <c r="F21" s="21" t="s">
        <v>90</v>
      </c>
    </row>
    <row r="22" spans="1:6" ht="51">
      <c r="A22" s="21" t="s">
        <v>57</v>
      </c>
      <c r="B22" s="21" t="s">
        <v>78</v>
      </c>
      <c r="C22" s="20"/>
      <c r="D22" s="20"/>
      <c r="E22" s="20">
        <v>30000</v>
      </c>
      <c r="F22" s="21"/>
    </row>
    <row r="23" spans="1:6" ht="63" customHeight="1">
      <c r="A23" s="21" t="s">
        <v>17</v>
      </c>
      <c r="B23" s="21" t="s">
        <v>88</v>
      </c>
      <c r="C23" s="20">
        <v>18600</v>
      </c>
      <c r="D23" s="20">
        <v>21390</v>
      </c>
      <c r="E23" s="20">
        <f>C23*6+D23*6</f>
        <v>239940</v>
      </c>
      <c r="F23" s="21"/>
    </row>
    <row r="24" spans="1:6" ht="12.75">
      <c r="A24" s="21" t="s">
        <v>11</v>
      </c>
      <c r="B24" s="21" t="s">
        <v>12</v>
      </c>
      <c r="C24" s="20">
        <v>2520</v>
      </c>
      <c r="D24" s="20">
        <v>2898</v>
      </c>
      <c r="E24" s="20">
        <f>C24*6+D24*6</f>
        <v>32508</v>
      </c>
      <c r="F24" s="21"/>
    </row>
    <row r="25" spans="1:6" ht="12.75">
      <c r="A25" s="21" t="s">
        <v>13</v>
      </c>
      <c r="B25" s="21" t="s">
        <v>14</v>
      </c>
      <c r="C25" s="20"/>
      <c r="D25" s="20"/>
      <c r="E25" s="20">
        <v>3800</v>
      </c>
      <c r="F25" s="21"/>
    </row>
    <row r="26" spans="1:6" ht="25.5">
      <c r="A26" s="21" t="s">
        <v>15</v>
      </c>
      <c r="B26" s="21" t="s">
        <v>42</v>
      </c>
      <c r="C26" s="20"/>
      <c r="D26" s="20"/>
      <c r="E26" s="20">
        <v>13000</v>
      </c>
      <c r="F26" s="21"/>
    </row>
    <row r="27" spans="1:6" ht="51">
      <c r="A27" s="21" t="s">
        <v>79</v>
      </c>
      <c r="B27" s="21"/>
      <c r="C27" s="20"/>
      <c r="D27" s="20"/>
      <c r="E27" s="20">
        <v>110000</v>
      </c>
      <c r="F27" s="21" t="s">
        <v>91</v>
      </c>
    </row>
    <row r="28" spans="1:6" ht="76.5">
      <c r="A28" s="21" t="s">
        <v>94</v>
      </c>
      <c r="B28" s="21" t="s">
        <v>92</v>
      </c>
      <c r="C28" s="20">
        <v>9500</v>
      </c>
      <c r="D28" s="20">
        <v>10500</v>
      </c>
      <c r="E28" s="20">
        <f>C28*6+D28*6</f>
        <v>120000</v>
      </c>
      <c r="F28" s="21"/>
    </row>
    <row r="29" spans="1:6" ht="120.75" customHeight="1">
      <c r="A29" s="21" t="s">
        <v>95</v>
      </c>
      <c r="B29" s="21" t="s">
        <v>93</v>
      </c>
      <c r="C29" s="20">
        <v>5800</v>
      </c>
      <c r="D29" s="20">
        <v>6600</v>
      </c>
      <c r="E29" s="20">
        <f>C29*6+D29*6</f>
        <v>74400</v>
      </c>
      <c r="F29" s="21"/>
    </row>
    <row r="30" spans="1:6" ht="68.25" customHeight="1">
      <c r="A30" s="21" t="s">
        <v>59</v>
      </c>
      <c r="B30" s="21" t="s">
        <v>40</v>
      </c>
      <c r="C30" s="20"/>
      <c r="D30" s="20"/>
      <c r="E30" s="20">
        <v>19623</v>
      </c>
      <c r="F30" s="21"/>
    </row>
    <row r="31" spans="1:6" ht="64.5" customHeight="1">
      <c r="A31" s="21" t="s">
        <v>53</v>
      </c>
      <c r="B31" s="21" t="s">
        <v>96</v>
      </c>
      <c r="C31" s="20"/>
      <c r="D31" s="20"/>
      <c r="E31" s="20">
        <v>150000</v>
      </c>
      <c r="F31" s="21"/>
    </row>
    <row r="32" spans="1:6" ht="54" customHeight="1">
      <c r="A32" s="21" t="s">
        <v>45</v>
      </c>
      <c r="B32" s="21"/>
      <c r="C32" s="20"/>
      <c r="D32" s="20"/>
      <c r="E32" s="20">
        <v>1650000</v>
      </c>
      <c r="F32" s="21"/>
    </row>
    <row r="33" spans="1:6" ht="54" customHeight="1">
      <c r="A33" s="21" t="s">
        <v>16</v>
      </c>
      <c r="B33" s="21"/>
      <c r="C33" s="20"/>
      <c r="D33" s="20"/>
      <c r="E33" s="20">
        <v>700000</v>
      </c>
      <c r="F33" s="21"/>
    </row>
    <row r="34" spans="1:6" ht="162.75" customHeight="1">
      <c r="A34" s="21" t="s">
        <v>80</v>
      </c>
      <c r="B34" s="21" t="s">
        <v>81</v>
      </c>
      <c r="C34" s="20"/>
      <c r="D34" s="20"/>
      <c r="E34" s="20">
        <v>83000</v>
      </c>
      <c r="F34" s="21" t="s">
        <v>97</v>
      </c>
    </row>
    <row r="35" spans="1:6" ht="50.25" customHeight="1">
      <c r="A35" s="21" t="s">
        <v>18</v>
      </c>
      <c r="B35" s="6" t="s">
        <v>86</v>
      </c>
      <c r="C35" s="20">
        <v>106653.1</v>
      </c>
      <c r="D35" s="20">
        <v>107713</v>
      </c>
      <c r="E35" s="20">
        <f>C35*6+D35*6</f>
        <v>1286196.6</v>
      </c>
      <c r="F35" s="21"/>
    </row>
    <row r="36" spans="1:6" ht="89.25">
      <c r="A36" s="21" t="s">
        <v>19</v>
      </c>
      <c r="B36" s="21" t="s">
        <v>20</v>
      </c>
      <c r="C36" s="20">
        <v>5562</v>
      </c>
      <c r="D36" s="20">
        <v>5562</v>
      </c>
      <c r="E36" s="20">
        <v>22248</v>
      </c>
      <c r="F36" s="21"/>
    </row>
    <row r="37" spans="1:6" ht="61.5" customHeight="1">
      <c r="A37" s="21" t="s">
        <v>50</v>
      </c>
      <c r="B37" s="21" t="s">
        <v>87</v>
      </c>
      <c r="C37" s="20"/>
      <c r="D37" s="20"/>
      <c r="E37" s="20">
        <v>90000</v>
      </c>
      <c r="F37" s="21"/>
    </row>
    <row r="38" spans="1:6" ht="127.5">
      <c r="A38" s="21" t="s">
        <v>44</v>
      </c>
      <c r="B38" s="21" t="s">
        <v>83</v>
      </c>
      <c r="C38" s="25" t="s">
        <v>121</v>
      </c>
      <c r="D38" s="20"/>
      <c r="E38" s="20">
        <v>30000</v>
      </c>
      <c r="F38" s="21"/>
    </row>
    <row r="39" spans="1:6" ht="51">
      <c r="A39" s="21" t="s">
        <v>82</v>
      </c>
      <c r="B39" s="21" t="s">
        <v>84</v>
      </c>
      <c r="C39" s="20"/>
      <c r="D39" s="20"/>
      <c r="E39" s="20">
        <v>333000</v>
      </c>
      <c r="F39" s="21"/>
    </row>
    <row r="40" spans="1:6" ht="51.75" customHeight="1">
      <c r="A40" s="21" t="s">
        <v>58</v>
      </c>
      <c r="B40" s="21" t="s">
        <v>49</v>
      </c>
      <c r="C40" s="20"/>
      <c r="D40" s="20"/>
      <c r="E40" s="20">
        <v>120000</v>
      </c>
      <c r="F40" s="21"/>
    </row>
    <row r="41" spans="1:6" ht="51.75" customHeight="1">
      <c r="A41" s="21" t="s">
        <v>67</v>
      </c>
      <c r="B41" s="21" t="s">
        <v>120</v>
      </c>
      <c r="C41" s="20"/>
      <c r="D41" s="20"/>
      <c r="E41" s="20">
        <v>50000</v>
      </c>
      <c r="F41" s="21"/>
    </row>
    <row r="42" spans="1:6" ht="25.5">
      <c r="A42" s="6" t="s">
        <v>23</v>
      </c>
      <c r="B42" s="6"/>
      <c r="C42" s="7"/>
      <c r="D42" s="7"/>
      <c r="E42" s="7">
        <f>SUM(E13:E41)</f>
        <v>8528204.58</v>
      </c>
      <c r="F42" s="21"/>
    </row>
    <row r="43" spans="1:6" ht="12.75">
      <c r="A43" s="27"/>
      <c r="B43" s="27"/>
      <c r="C43" s="27"/>
      <c r="D43" s="24"/>
      <c r="E43" s="19"/>
      <c r="F43" s="27"/>
    </row>
    <row r="44" spans="1:6" ht="12.75">
      <c r="A44" s="27"/>
      <c r="B44" s="27"/>
      <c r="C44" s="27"/>
      <c r="D44" s="24"/>
      <c r="E44" s="19"/>
      <c r="F44" s="27"/>
    </row>
    <row r="45" spans="1:7" s="22" customFormat="1" ht="63.75">
      <c r="A45" s="6" t="s">
        <v>70</v>
      </c>
      <c r="B45" s="6" t="s">
        <v>109</v>
      </c>
      <c r="C45" s="6" t="s">
        <v>108</v>
      </c>
      <c r="D45" s="6" t="s">
        <v>110</v>
      </c>
      <c r="E45" s="14" t="s">
        <v>62</v>
      </c>
      <c r="F45" s="6" t="s">
        <v>113</v>
      </c>
      <c r="G45" s="35"/>
    </row>
    <row r="46" spans="1:7" ht="38.25">
      <c r="A46" s="21" t="s">
        <v>54</v>
      </c>
      <c r="B46" s="53">
        <v>408859.79</v>
      </c>
      <c r="C46" s="25">
        <v>416850</v>
      </c>
      <c r="D46" s="20"/>
      <c r="E46" s="20"/>
      <c r="F46" s="38"/>
      <c r="G46" s="35"/>
    </row>
    <row r="47" spans="1:7" ht="237.75" customHeight="1">
      <c r="A47" s="21" t="s">
        <v>21</v>
      </c>
      <c r="B47" s="53" t="s">
        <v>85</v>
      </c>
      <c r="C47" s="25" t="s">
        <v>107</v>
      </c>
      <c r="D47" s="20" t="s">
        <v>111</v>
      </c>
      <c r="E47" s="14">
        <v>7675170.79</v>
      </c>
      <c r="F47" s="14" t="s">
        <v>112</v>
      </c>
      <c r="G47" s="35"/>
    </row>
    <row r="48" spans="1:7" ht="56.25" customHeight="1">
      <c r="A48" s="15" t="s">
        <v>69</v>
      </c>
      <c r="B48" s="39">
        <f>E42+E47</f>
        <v>16203375.370000001</v>
      </c>
      <c r="C48" s="39"/>
      <c r="D48" s="24"/>
      <c r="E48" s="39"/>
      <c r="F48" s="19"/>
      <c r="G48" s="27"/>
    </row>
    <row r="49" spans="1:7" ht="22.5" customHeight="1">
      <c r="A49" s="27"/>
      <c r="B49" s="35"/>
      <c r="C49" s="35"/>
      <c r="D49" s="24"/>
      <c r="E49" s="39"/>
      <c r="F49" s="19"/>
      <c r="G49" s="27"/>
    </row>
    <row r="50" spans="1:10" ht="51">
      <c r="A50" s="77" t="s">
        <v>63</v>
      </c>
      <c r="B50" s="78"/>
      <c r="C50" s="78"/>
      <c r="D50" s="78"/>
      <c r="E50" s="79"/>
      <c r="F50" s="6" t="s">
        <v>106</v>
      </c>
      <c r="G50" s="6" t="s">
        <v>106</v>
      </c>
      <c r="H50" s="15"/>
      <c r="I50" s="23"/>
      <c r="J50" s="16"/>
    </row>
    <row r="51" spans="1:10" ht="12.75">
      <c r="A51" s="60" t="s">
        <v>41</v>
      </c>
      <c r="B51" s="61"/>
      <c r="C51" s="61"/>
      <c r="D51" s="61"/>
      <c r="E51" s="62"/>
      <c r="F51" s="20" t="s">
        <v>118</v>
      </c>
      <c r="G51" s="20" t="s">
        <v>114</v>
      </c>
      <c r="H51" s="24"/>
      <c r="I51" s="23"/>
      <c r="J51" s="16"/>
    </row>
    <row r="52" spans="1:10" ht="12.75">
      <c r="A52" s="60" t="s">
        <v>115</v>
      </c>
      <c r="B52" s="61"/>
      <c r="C52" s="61"/>
      <c r="D52" s="61"/>
      <c r="E52" s="62"/>
      <c r="F52" s="54" t="s">
        <v>64</v>
      </c>
      <c r="G52" s="20" t="s">
        <v>116</v>
      </c>
      <c r="H52" s="24"/>
      <c r="I52" s="23"/>
      <c r="J52" s="16"/>
    </row>
    <row r="53" spans="1:10" ht="12.75">
      <c r="A53" s="60" t="s">
        <v>22</v>
      </c>
      <c r="B53" s="61"/>
      <c r="C53" s="61"/>
      <c r="D53" s="61"/>
      <c r="E53" s="62"/>
      <c r="F53" s="20">
        <v>209800</v>
      </c>
      <c r="G53" s="20">
        <v>272040</v>
      </c>
      <c r="H53" s="24"/>
      <c r="I53" s="23"/>
      <c r="J53" s="16"/>
    </row>
    <row r="54" spans="1:10" ht="54" customHeight="1">
      <c r="A54" s="60" t="s">
        <v>21</v>
      </c>
      <c r="B54" s="63"/>
      <c r="C54" s="63"/>
      <c r="D54" s="63"/>
      <c r="E54" s="64"/>
      <c r="F54" s="25" t="s">
        <v>65</v>
      </c>
      <c r="G54" s="25" t="s">
        <v>117</v>
      </c>
      <c r="H54" s="24"/>
      <c r="I54" s="23"/>
      <c r="J54" s="16"/>
    </row>
    <row r="55" spans="1:10" ht="12.75">
      <c r="A55" s="60" t="s">
        <v>51</v>
      </c>
      <c r="B55" s="61"/>
      <c r="C55" s="61"/>
      <c r="D55" s="61"/>
      <c r="E55" s="62"/>
      <c r="F55" s="54">
        <v>325023.5</v>
      </c>
      <c r="G55" s="20">
        <v>421446</v>
      </c>
      <c r="H55" s="24"/>
      <c r="I55" s="23"/>
      <c r="J55" s="16"/>
    </row>
    <row r="56" spans="1:10" ht="12.75">
      <c r="A56" s="60" t="s">
        <v>66</v>
      </c>
      <c r="B56" s="61"/>
      <c r="C56" s="61"/>
      <c r="D56" s="61"/>
      <c r="E56" s="62"/>
      <c r="F56" s="7">
        <f>F55*6</f>
        <v>1950141</v>
      </c>
      <c r="G56" s="7">
        <f>G55*6</f>
        <v>2528676</v>
      </c>
      <c r="H56" s="24"/>
      <c r="I56" s="23"/>
      <c r="J56" s="16"/>
    </row>
    <row r="57" spans="1:10" ht="12.75">
      <c r="A57" s="69" t="s">
        <v>119</v>
      </c>
      <c r="B57" s="70"/>
      <c r="C57" s="70"/>
      <c r="D57" s="70"/>
      <c r="E57" s="71"/>
      <c r="F57" s="80">
        <f>F56+G56</f>
        <v>4478817</v>
      </c>
      <c r="G57" s="81"/>
      <c r="H57" s="24"/>
      <c r="I57" s="23"/>
      <c r="J57" s="16"/>
    </row>
    <row r="58" spans="1:10" ht="12.75">
      <c r="A58" s="76" t="s">
        <v>23</v>
      </c>
      <c r="B58" s="76"/>
      <c r="C58" s="76"/>
      <c r="D58" s="76"/>
      <c r="E58" s="76"/>
      <c r="F58" s="80">
        <f>F57</f>
        <v>4478817</v>
      </c>
      <c r="G58" s="81"/>
      <c r="H58" s="19"/>
      <c r="I58" s="23"/>
      <c r="J58" s="16"/>
    </row>
    <row r="60" spans="1:7" ht="38.25">
      <c r="A60" s="84"/>
      <c r="B60" s="85"/>
      <c r="C60" s="8"/>
      <c r="D60" s="2" t="s">
        <v>34</v>
      </c>
      <c r="E60" s="84" t="s">
        <v>35</v>
      </c>
      <c r="F60" s="85"/>
      <c r="G60" s="2" t="s">
        <v>36</v>
      </c>
    </row>
    <row r="61" spans="1:7" ht="12.75">
      <c r="A61" s="86" t="s">
        <v>24</v>
      </c>
      <c r="B61" s="87"/>
      <c r="C61" s="10"/>
      <c r="D61" s="5">
        <f>F6</f>
        <v>16130927.656199997</v>
      </c>
      <c r="E61" s="67">
        <f>B48</f>
        <v>16203375.370000001</v>
      </c>
      <c r="F61" s="68"/>
      <c r="G61" s="4">
        <f>D61-E61</f>
        <v>-72447.71380000375</v>
      </c>
    </row>
    <row r="62" spans="1:7" ht="12.75">
      <c r="A62" s="65" t="s">
        <v>25</v>
      </c>
      <c r="B62" s="66"/>
      <c r="C62" s="11"/>
      <c r="D62" s="5">
        <f>F8</f>
        <v>2933680.3439999996</v>
      </c>
      <c r="E62" s="67">
        <f>F58</f>
        <v>4478817</v>
      </c>
      <c r="F62" s="68"/>
      <c r="G62" s="4">
        <f>D62-E62</f>
        <v>-1545136.6560000004</v>
      </c>
    </row>
    <row r="63" spans="1:7" ht="12.75">
      <c r="A63" s="65" t="s">
        <v>43</v>
      </c>
      <c r="B63" s="66"/>
      <c r="C63" s="11"/>
      <c r="D63" s="5">
        <v>2023244.04</v>
      </c>
      <c r="E63" s="67">
        <v>450000</v>
      </c>
      <c r="F63" s="68"/>
      <c r="G63" s="4">
        <f>D63-E63</f>
        <v>1573244.04</v>
      </c>
    </row>
    <row r="64" spans="1:7" ht="12.75">
      <c r="A64" s="65" t="s">
        <v>37</v>
      </c>
      <c r="B64" s="66"/>
      <c r="C64" s="11"/>
      <c r="D64" s="5">
        <f>D61+D62+D63</f>
        <v>21087852.040199995</v>
      </c>
      <c r="E64" s="67">
        <f>E61+E62+E63</f>
        <v>21132192.37</v>
      </c>
      <c r="F64" s="68"/>
      <c r="G64" s="4">
        <f>G61+G63+G62</f>
        <v>-44340.32980000414</v>
      </c>
    </row>
    <row r="65" spans="1:7" ht="52.5" customHeight="1">
      <c r="A65" s="59" t="s">
        <v>55</v>
      </c>
      <c r="B65" s="59"/>
      <c r="C65" s="59"/>
      <c r="D65" s="59"/>
      <c r="E65" s="59"/>
      <c r="F65" s="59"/>
      <c r="G65" s="59"/>
    </row>
    <row r="66" spans="1:7" ht="13.5" customHeight="1">
      <c r="A66" s="58"/>
      <c r="B66" s="58"/>
      <c r="C66" s="58"/>
      <c r="D66" s="58"/>
      <c r="E66" s="58"/>
      <c r="F66" s="58"/>
      <c r="G66" s="58"/>
    </row>
    <row r="67" spans="1:7" ht="12.75">
      <c r="A67" s="1" t="s">
        <v>98</v>
      </c>
      <c r="B67" s="3"/>
      <c r="C67" s="3"/>
      <c r="D67" s="1"/>
      <c r="E67" s="50"/>
      <c r="F67" s="16"/>
      <c r="G67" s="27"/>
    </row>
    <row r="68" spans="1:7" ht="51">
      <c r="A68" s="41" t="s">
        <v>104</v>
      </c>
      <c r="B68" s="41" t="s">
        <v>99</v>
      </c>
      <c r="C68" s="3"/>
      <c r="D68" s="1"/>
      <c r="E68" s="50"/>
      <c r="F68" s="16"/>
      <c r="G68" s="27"/>
    </row>
    <row r="69" spans="1:7" ht="38.25">
      <c r="A69" s="41" t="s">
        <v>100</v>
      </c>
      <c r="B69" s="42">
        <v>295800</v>
      </c>
      <c r="C69" s="3"/>
      <c r="D69" s="1"/>
      <c r="E69" s="50"/>
      <c r="F69" s="16"/>
      <c r="G69" s="27"/>
    </row>
    <row r="70" spans="1:5" ht="12.75">
      <c r="A70" s="41" t="s">
        <v>101</v>
      </c>
      <c r="B70" s="42">
        <v>70000</v>
      </c>
      <c r="C70" s="43"/>
      <c r="D70" s="44"/>
      <c r="E70" s="51"/>
    </row>
    <row r="71" spans="1:5" ht="38.25">
      <c r="A71" s="41" t="s">
        <v>103</v>
      </c>
      <c r="B71" s="42">
        <v>80000</v>
      </c>
      <c r="C71" s="43"/>
      <c r="D71" s="44"/>
      <c r="E71" s="51"/>
    </row>
    <row r="72" spans="1:5" ht="12.75">
      <c r="A72" s="41" t="s">
        <v>105</v>
      </c>
      <c r="B72" s="42">
        <v>4200</v>
      </c>
      <c r="C72" s="43"/>
      <c r="D72" s="44"/>
      <c r="E72" s="51"/>
    </row>
    <row r="73" spans="1:5" ht="12.75">
      <c r="A73" s="45" t="s">
        <v>102</v>
      </c>
      <c r="B73" s="46">
        <f>SUM(B69:B72)</f>
        <v>450000</v>
      </c>
      <c r="C73" s="43"/>
      <c r="D73" s="44"/>
      <c r="E73" s="51"/>
    </row>
    <row r="74" spans="1:5" ht="12.75">
      <c r="A74" s="47"/>
      <c r="B74" s="47"/>
      <c r="C74" s="43"/>
      <c r="D74" s="44"/>
      <c r="E74" s="51"/>
    </row>
    <row r="75" spans="1:4" ht="15">
      <c r="A75" s="49"/>
      <c r="B75" s="48"/>
      <c r="C75" s="48"/>
      <c r="D75" s="49"/>
    </row>
  </sheetData>
  <sheetProtection/>
  <mergeCells count="27">
    <mergeCell ref="E63:F63"/>
    <mergeCell ref="A4:D4"/>
    <mergeCell ref="A62:B62"/>
    <mergeCell ref="E62:F62"/>
    <mergeCell ref="A60:B60"/>
    <mergeCell ref="E60:F60"/>
    <mergeCell ref="A61:B61"/>
    <mergeCell ref="E61:F61"/>
    <mergeCell ref="E1:F1"/>
    <mergeCell ref="A2:F2"/>
    <mergeCell ref="A55:E55"/>
    <mergeCell ref="A58:E58"/>
    <mergeCell ref="A50:E50"/>
    <mergeCell ref="A51:E51"/>
    <mergeCell ref="F57:G57"/>
    <mergeCell ref="F58:G58"/>
    <mergeCell ref="A3:F3"/>
    <mergeCell ref="A66:G66"/>
    <mergeCell ref="A65:G65"/>
    <mergeCell ref="A52:E52"/>
    <mergeCell ref="A53:E53"/>
    <mergeCell ref="A54:E54"/>
    <mergeCell ref="A56:E56"/>
    <mergeCell ref="A64:B64"/>
    <mergeCell ref="E64:F64"/>
    <mergeCell ref="A57:E57"/>
    <mergeCell ref="A63:B63"/>
  </mergeCells>
  <printOptions/>
  <pageMargins left="0.36" right="0.19" top="0.22" bottom="0.25" header="0.2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2016-06-15T09:19:36Z</cp:lastPrinted>
  <dcterms:created xsi:type="dcterms:W3CDTF">1996-10-08T23:32:33Z</dcterms:created>
  <dcterms:modified xsi:type="dcterms:W3CDTF">2016-06-15T10:33:02Z</dcterms:modified>
  <cp:category/>
  <cp:version/>
  <cp:contentType/>
  <cp:contentStatus/>
</cp:coreProperties>
</file>